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REMSERVER\Email Su Server\CLIENTI\ACEA\2022\GARA MAGGIO 2022\"/>
    </mc:Choice>
  </mc:AlternateContent>
  <xr:revisionPtr revIDLastSave="0" documentId="8_{FE7AC98A-2F69-4566-A94D-493B5B3570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ODULO OFFERTA ECONOMICA" sheetId="1" r:id="rId1"/>
  </sheets>
  <definedNames>
    <definedName name="_xlnm.Print_Area" localSheetId="0">'MODULO OFFERTA ECONOMICA'!$B$2:$J$21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" i="1" l="1"/>
  <c r="J11" i="1" s="1"/>
  <c r="I14" i="1" l="1"/>
  <c r="I15" i="1" l="1"/>
  <c r="D7" i="1" l="1"/>
  <c r="D8" i="1"/>
  <c r="D6" i="1"/>
  <c r="I8" i="1" l="1"/>
  <c r="G8" i="1"/>
  <c r="J8" i="1" l="1"/>
  <c r="I7" i="1"/>
  <c r="G7" i="1"/>
  <c r="J7" i="1" l="1"/>
  <c r="I6" i="1"/>
  <c r="G6" i="1" l="1"/>
  <c r="G18" i="1" s="1"/>
  <c r="J6" i="1" l="1"/>
  <c r="I17" i="1"/>
  <c r="I18" i="1" s="1"/>
  <c r="J18" i="1" l="1"/>
</calcChain>
</file>

<file path=xl/sharedStrings.xml><?xml version="1.0" encoding="utf-8"?>
<sst xmlns="http://schemas.openxmlformats.org/spreadsheetml/2006/main" count="47" uniqueCount="28">
  <si>
    <t>Descrizione</t>
  </si>
  <si>
    <t>Timbro e Firma</t>
  </si>
  <si>
    <t>U.M.</t>
  </si>
  <si>
    <t>***</t>
  </si>
  <si>
    <t>Numero h esercizio</t>
  </si>
  <si>
    <t>h</t>
  </si>
  <si>
    <t>Importo base d'asta</t>
  </si>
  <si>
    <t>Prezzo Offerto</t>
  </si>
  <si>
    <t>Importo offerto</t>
  </si>
  <si>
    <t>Sconto offerto</t>
  </si>
  <si>
    <t>Servizio full service gruppi macchina impianto produzione energia elettrica sfruttamento biogas impianto trattamento rifiuti - CHP nr 1</t>
  </si>
  <si>
    <t>Servizio full service gruppi macchina impianto produzione energia elettrica sfruttamento biogas impianto trattamento rifiuti - CHP nr 2</t>
  </si>
  <si>
    <t>ONERI DUVRI (non soggetti a ribasso)</t>
  </si>
  <si>
    <t>Prezzo unitario a base di gara</t>
  </si>
  <si>
    <t>€/h</t>
  </si>
  <si>
    <t>COMPILARE UNICAMENTE LE CELLE EVIDENZIATE IN GIALLO</t>
  </si>
  <si>
    <t>Servizio full service gruppi macchina impianto produzione energia elettrica sfruttamento biogas impianto trattamento rifiuti - CHP nr 3</t>
  </si>
  <si>
    <t>corpo</t>
  </si>
  <si>
    <t>Stanziamento per maggiori somme messe a disposizione per il miglioramento tecnologico dei CHP e/o sezioni di impianto.</t>
  </si>
  <si>
    <t>Miglioramento di CHP e sezioni d'impianto (Rif. Punto 4 del Disciplinare Tecnico)</t>
  </si>
  <si>
    <t>Importo stanziato per la fornitura di ricambi</t>
  </si>
  <si>
    <t>Manutenzioni programmate secondo le indicazioni dei produttori - Manutenzioni straordinarie -	Assistenza telefonica in reperibilità (Rif. Punto 3.1 del Disciplinare Tecnico)</t>
  </si>
  <si>
    <t>Gestione del magazzino contenente i ricambi strategici (Rif. Punto 3.2 del Disciplinare Tecnico)</t>
  </si>
  <si>
    <t>€</t>
  </si>
  <si>
    <t>Percentuale di sconto offerto rispetto ai listini Jenbacher</t>
  </si>
  <si>
    <t>Importo per la gestione del magazzino contenente ricambi strategici</t>
  </si>
  <si>
    <t>MODELLO DI OFFERTA ECONOMICA 8800004459/GA - SERVIZIO DI MANUTENZIONE FULL SERVICE DEI GRUPPI DI COGENERAZIONE E RELATIVE SEZIONI DI IMPIANTO A SERVIZIO DELL’IMPIANTO UL7 IN APRILIA</t>
  </si>
  <si>
    <t>IMPORTO TOTALE OFFERTO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</si>
</sst>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-* #,##0_-;\-* #,##0_-;_-* &quot;-&quot;??_-;_-@_-"/>
  </numFmts>
  <fonts count="13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164" fontId="11" fillId="0" borderId="0" applyFill="0" applyBorder="0" applyAlignment="0" applyProtection="0"/>
  </cellStyleXfs>
  <cellXfs count="51">
    <xf numFmtId="0" fontId="0" fillId="0" borderId="0" xfId="0"/>
    <xf numFmtId="164" fontId="4" fillId="2" borderId="1" xfId="1" applyNumberFormat="1" applyFont="1" applyFill="1" applyBorder="1" applyAlignment="1" applyProtection="1">
      <alignment horizontal="center" vertical="center"/>
      <protection locked="0"/>
    </xf>
    <xf numFmtId="9" fontId="4" fillId="2" borderId="1" xfId="3" applyFont="1" applyFill="1" applyBorder="1" applyAlignment="1" applyProtection="1">
      <alignment horizontal="center" vertical="center"/>
      <protection locked="0"/>
    </xf>
    <xf numFmtId="0" fontId="7" fillId="0" borderId="0" xfId="0" applyFont="1" applyProtection="1"/>
    <xf numFmtId="0" fontId="3" fillId="3" borderId="1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wrapText="1"/>
    </xf>
    <xf numFmtId="0" fontId="4" fillId="0" borderId="1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65" fontId="8" fillId="0" borderId="1" xfId="2" applyNumberFormat="1" applyFont="1" applyFill="1" applyBorder="1" applyAlignment="1" applyProtection="1">
      <alignment horizontal="center" vertical="center"/>
    </xf>
    <xf numFmtId="2" fontId="8" fillId="0" borderId="1" xfId="1" applyNumberFormat="1" applyFont="1" applyFill="1" applyBorder="1" applyAlignment="1" applyProtection="1">
      <alignment horizontal="center" vertical="center"/>
    </xf>
    <xf numFmtId="164" fontId="4" fillId="0" borderId="1" xfId="1" applyNumberFormat="1" applyFont="1" applyFill="1" applyBorder="1" applyAlignment="1" applyProtection="1">
      <alignment horizontal="center" vertical="center"/>
    </xf>
    <xf numFmtId="164" fontId="5" fillId="0" borderId="1" xfId="1" applyFont="1" applyFill="1" applyBorder="1" applyAlignment="1" applyProtection="1">
      <alignment vertical="center"/>
    </xf>
    <xf numFmtId="10" fontId="7" fillId="0" borderId="1" xfId="3" applyNumberFormat="1" applyFont="1" applyFill="1" applyBorder="1" applyAlignment="1" applyProtection="1">
      <alignment vertical="center"/>
    </xf>
    <xf numFmtId="164" fontId="7" fillId="0" borderId="0" xfId="0" applyNumberFormat="1" applyFont="1" applyProtection="1"/>
    <xf numFmtId="164" fontId="4" fillId="0" borderId="1" xfId="1" applyFont="1" applyFill="1" applyBorder="1" applyAlignment="1" applyProtection="1">
      <alignment horizontal="center" vertical="center"/>
    </xf>
    <xf numFmtId="164" fontId="8" fillId="0" borderId="1" xfId="1" applyNumberFormat="1" applyFont="1" applyFill="1" applyBorder="1" applyAlignment="1" applyProtection="1">
      <alignment horizontal="center" vertical="center"/>
    </xf>
    <xf numFmtId="164" fontId="8" fillId="0" borderId="1" xfId="1" applyFont="1" applyFill="1" applyBorder="1" applyAlignment="1" applyProtection="1">
      <alignment horizontal="center" vertical="center"/>
    </xf>
    <xf numFmtId="164" fontId="12" fillId="0" borderId="1" xfId="1" applyFont="1" applyFill="1" applyBorder="1" applyAlignment="1" applyProtection="1">
      <alignment vertical="center"/>
    </xf>
    <xf numFmtId="0" fontId="9" fillId="0" borderId="4" xfId="0" applyFont="1" applyFill="1" applyBorder="1" applyAlignment="1" applyProtection="1">
      <alignment vertical="center"/>
    </xf>
    <xf numFmtId="164" fontId="12" fillId="0" borderId="1" xfId="1" applyFont="1" applyFill="1" applyBorder="1" applyAlignment="1" applyProtection="1">
      <alignment horizontal="center" vertical="center"/>
    </xf>
    <xf numFmtId="10" fontId="12" fillId="0" borderId="4" xfId="3" applyNumberFormat="1" applyFont="1" applyFill="1" applyBorder="1" applyAlignment="1" applyProtection="1">
      <alignment vertical="center"/>
    </xf>
    <xf numFmtId="0" fontId="4" fillId="5" borderId="0" xfId="0" applyFont="1" applyFill="1" applyAlignment="1" applyProtection="1">
      <alignment vertical="center"/>
    </xf>
    <xf numFmtId="0" fontId="4" fillId="5" borderId="0" xfId="0" applyFont="1" applyFill="1" applyAlignment="1" applyProtection="1">
      <alignment horizontal="center" vertical="center"/>
    </xf>
    <xf numFmtId="0" fontId="7" fillId="5" borderId="0" xfId="0" applyFont="1" applyFill="1" applyProtection="1"/>
    <xf numFmtId="0" fontId="2" fillId="5" borderId="0" xfId="0" applyFont="1" applyFill="1" applyAlignment="1" applyProtection="1">
      <alignment horizontal="center" vertical="center"/>
    </xf>
    <xf numFmtId="0" fontId="3" fillId="5" borderId="0" xfId="0" applyFont="1" applyFill="1" applyAlignment="1" applyProtection="1">
      <alignment horizontal="center" vertical="center"/>
    </xf>
    <xf numFmtId="0" fontId="7" fillId="0" borderId="0" xfId="0" applyFont="1" applyAlignment="1" applyProtection="1">
      <alignment horizont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2" fontId="4" fillId="0" borderId="3" xfId="1" applyNumberFormat="1" applyFont="1" applyFill="1" applyBorder="1" applyAlignment="1" applyProtection="1">
      <alignment horizontal="center" vertical="center"/>
    </xf>
    <xf numFmtId="2" fontId="4" fillId="0" borderId="4" xfId="1" applyNumberFormat="1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164" fontId="5" fillId="0" borderId="2" xfId="1" applyFont="1" applyFill="1" applyBorder="1" applyAlignment="1" applyProtection="1">
      <alignment horizontal="center" vertical="center"/>
    </xf>
    <xf numFmtId="164" fontId="5" fillId="0" borderId="4" xfId="1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right" vertical="center"/>
    </xf>
    <xf numFmtId="0" fontId="6" fillId="0" borderId="3" xfId="0" applyFont="1" applyFill="1" applyBorder="1" applyAlignment="1" applyProtection="1">
      <alignment horizontal="right" vertical="center"/>
    </xf>
    <xf numFmtId="0" fontId="3" fillId="4" borderId="2" xfId="0" applyFont="1" applyFill="1" applyBorder="1" applyAlignment="1" applyProtection="1">
      <alignment horizontal="center" vertical="center" wrapText="1"/>
    </xf>
    <xf numFmtId="0" fontId="3" fillId="4" borderId="3" xfId="0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</cellXfs>
  <cellStyles count="6">
    <cellStyle name="Excel Built-in Normal" xfId="4" xr:uid="{00000000-0005-0000-0000-000000000000}"/>
    <cellStyle name="Migliaia" xfId="2" builtinId="3"/>
    <cellStyle name="Normale" xfId="0" builtinId="0"/>
    <cellStyle name="Percentuale" xfId="3" builtinId="5"/>
    <cellStyle name="Valuta" xfId="1" builtinId="4"/>
    <cellStyle name="Valuta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1285875</xdr:colOff>
      <xdr:row>1</xdr:row>
      <xdr:rowOff>76200</xdr:rowOff>
    </xdr:from>
    <xdr:to>
      <xdr:col>1</xdr:col>
      <xdr:colOff>2876550</xdr:colOff>
      <xdr:row>2</xdr:row>
      <xdr:rowOff>352425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3D0F6148-870B-449E-BA86-63A9ED10128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457200"/>
          <a:ext cx="159067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K21"/>
  <sheetViews>
    <sheetView tabSelected="1" view="pageBreakPreview" topLeftCell="C1" zoomScale="115" zoomScaleNormal="115" zoomScaleSheetLayoutView="115" workbookViewId="0">
      <selection activeCell="F8" sqref="F8"/>
    </sheetView>
  </sheetViews>
  <sheetFormatPr defaultColWidth="102.28515625" defaultRowHeight="30" customHeight="1" x14ac:dyDescent="0.2"/>
  <cols>
    <col min="1" max="1" width="3.85546875" style="3" customWidth="1"/>
    <col min="2" max="2" width="68" style="3" customWidth="1"/>
    <col min="3" max="3" width="7.7109375" style="26" bestFit="1" customWidth="1"/>
    <col min="4" max="4" width="14.140625" style="3" customWidth="1"/>
    <col min="5" max="5" width="9.28515625" style="3" customWidth="1"/>
    <col min="6" max="6" width="17.85546875" style="3" customWidth="1"/>
    <col min="7" max="7" width="32" style="3" bestFit="1" customWidth="1"/>
    <col min="8" max="8" width="19" style="26" customWidth="1"/>
    <col min="9" max="9" width="30.42578125" style="3" customWidth="1"/>
    <col min="10" max="10" width="21.140625" style="3" customWidth="1"/>
    <col min="11" max="11" width="46.85546875" style="3" customWidth="1"/>
    <col min="12" max="16384" width="102.28515625" style="3"/>
  </cols>
  <sheetData>
    <row r="2" spans="2:11" ht="30" customHeight="1" x14ac:dyDescent="0.2">
      <c r="B2" s="49"/>
      <c r="C2" s="43" t="s">
        <v>26</v>
      </c>
      <c r="D2" s="44"/>
      <c r="E2" s="44"/>
      <c r="F2" s="44"/>
      <c r="G2" s="44"/>
      <c r="H2" s="44"/>
      <c r="I2" s="44"/>
      <c r="J2" s="45"/>
    </row>
    <row r="3" spans="2:11" ht="30" customHeight="1" x14ac:dyDescent="0.2">
      <c r="B3" s="50"/>
      <c r="C3" s="46"/>
      <c r="D3" s="47"/>
      <c r="E3" s="47"/>
      <c r="F3" s="47"/>
      <c r="G3" s="47"/>
      <c r="H3" s="47"/>
      <c r="I3" s="47"/>
      <c r="J3" s="48"/>
    </row>
    <row r="4" spans="2:11" ht="30" customHeight="1" x14ac:dyDescent="0.2">
      <c r="B4" s="36" t="s">
        <v>21</v>
      </c>
      <c r="C4" s="37"/>
      <c r="D4" s="37"/>
      <c r="E4" s="37"/>
      <c r="F4" s="37"/>
      <c r="G4" s="37"/>
      <c r="H4" s="37"/>
      <c r="I4" s="37"/>
      <c r="J4" s="38"/>
    </row>
    <row r="5" spans="2:11" s="5" customFormat="1" ht="30" customHeight="1" x14ac:dyDescent="0.2">
      <c r="B5" s="4" t="s">
        <v>0</v>
      </c>
      <c r="C5" s="4" t="s">
        <v>2</v>
      </c>
      <c r="D5" s="4" t="s">
        <v>4</v>
      </c>
      <c r="E5" s="30" t="s">
        <v>13</v>
      </c>
      <c r="F5" s="31"/>
      <c r="G5" s="4" t="s">
        <v>6</v>
      </c>
      <c r="H5" s="4" t="s">
        <v>7</v>
      </c>
      <c r="I5" s="4" t="s">
        <v>8</v>
      </c>
      <c r="J5" s="4" t="s">
        <v>9</v>
      </c>
    </row>
    <row r="6" spans="2:11" ht="30" customHeight="1" x14ac:dyDescent="0.2">
      <c r="B6" s="6" t="s">
        <v>10</v>
      </c>
      <c r="C6" s="7" t="s">
        <v>5</v>
      </c>
      <c r="D6" s="8">
        <f>24*365*3</f>
        <v>26280</v>
      </c>
      <c r="E6" s="8" t="s">
        <v>14</v>
      </c>
      <c r="F6" s="9">
        <v>10</v>
      </c>
      <c r="G6" s="10">
        <f>+F6*D6</f>
        <v>262800</v>
      </c>
      <c r="H6" s="1">
        <v>0</v>
      </c>
      <c r="I6" s="11">
        <f>+D6*H6</f>
        <v>0</v>
      </c>
      <c r="J6" s="12">
        <f t="shared" ref="J6:J7" si="0">+(G6-I6)/G6</f>
        <v>1</v>
      </c>
    </row>
    <row r="7" spans="2:11" ht="30" customHeight="1" x14ac:dyDescent="0.2">
      <c r="B7" s="6" t="s">
        <v>11</v>
      </c>
      <c r="C7" s="7" t="s">
        <v>5</v>
      </c>
      <c r="D7" s="8">
        <f t="shared" ref="D7:D8" si="1">24*365*3</f>
        <v>26280</v>
      </c>
      <c r="E7" s="8" t="s">
        <v>14</v>
      </c>
      <c r="F7" s="9">
        <v>10</v>
      </c>
      <c r="G7" s="10">
        <f>+F7*D7</f>
        <v>262800</v>
      </c>
      <c r="H7" s="1">
        <v>0</v>
      </c>
      <c r="I7" s="11">
        <f>+D7*H7</f>
        <v>0</v>
      </c>
      <c r="J7" s="12">
        <f t="shared" si="0"/>
        <v>1</v>
      </c>
    </row>
    <row r="8" spans="2:11" ht="30" customHeight="1" x14ac:dyDescent="0.2">
      <c r="B8" s="6" t="s">
        <v>16</v>
      </c>
      <c r="C8" s="7" t="s">
        <v>5</v>
      </c>
      <c r="D8" s="8">
        <f t="shared" si="1"/>
        <v>26280</v>
      </c>
      <c r="E8" s="8" t="s">
        <v>14</v>
      </c>
      <c r="F8" s="9">
        <v>10</v>
      </c>
      <c r="G8" s="10">
        <f>+F8*D8</f>
        <v>262800</v>
      </c>
      <c r="H8" s="1">
        <v>0</v>
      </c>
      <c r="I8" s="11">
        <f>+D8*H8</f>
        <v>0</v>
      </c>
      <c r="J8" s="12">
        <f t="shared" ref="J8" si="2">+(G8-I8)/G8</f>
        <v>1</v>
      </c>
      <c r="K8" s="13"/>
    </row>
    <row r="9" spans="2:11" ht="30" customHeight="1" x14ac:dyDescent="0.2">
      <c r="B9" s="36" t="s">
        <v>22</v>
      </c>
      <c r="C9" s="37"/>
      <c r="D9" s="37"/>
      <c r="E9" s="37"/>
      <c r="F9" s="37"/>
      <c r="G9" s="37"/>
      <c r="H9" s="37"/>
      <c r="I9" s="37"/>
      <c r="J9" s="38"/>
    </row>
    <row r="10" spans="2:11" s="5" customFormat="1" ht="30" customHeight="1" x14ac:dyDescent="0.2">
      <c r="B10" s="4" t="s">
        <v>0</v>
      </c>
      <c r="C10" s="30" t="s">
        <v>2</v>
      </c>
      <c r="D10" s="42"/>
      <c r="E10" s="42"/>
      <c r="F10" s="31"/>
      <c r="G10" s="4" t="s">
        <v>6</v>
      </c>
      <c r="H10" s="4" t="s">
        <v>7</v>
      </c>
      <c r="I10" s="4" t="s">
        <v>8</v>
      </c>
      <c r="J10" s="4" t="s">
        <v>9</v>
      </c>
    </row>
    <row r="11" spans="2:11" ht="30" customHeight="1" x14ac:dyDescent="0.2">
      <c r="B11" s="6" t="s">
        <v>25</v>
      </c>
      <c r="C11" s="39" t="s">
        <v>17</v>
      </c>
      <c r="D11" s="40"/>
      <c r="E11" s="40"/>
      <c r="F11" s="41"/>
      <c r="G11" s="10">
        <v>50000</v>
      </c>
      <c r="H11" s="1">
        <v>0</v>
      </c>
      <c r="I11" s="11">
        <f>H11</f>
        <v>0</v>
      </c>
      <c r="J11" s="12">
        <f t="shared" ref="J11" si="3">+(G11-I11)/G11</f>
        <v>1</v>
      </c>
    </row>
    <row r="12" spans="2:11" ht="30" customHeight="1" x14ac:dyDescent="0.2">
      <c r="B12" s="36" t="s">
        <v>19</v>
      </c>
      <c r="C12" s="37"/>
      <c r="D12" s="37"/>
      <c r="E12" s="37"/>
      <c r="F12" s="37"/>
      <c r="G12" s="37"/>
      <c r="H12" s="37"/>
      <c r="I12" s="37"/>
      <c r="J12" s="38"/>
    </row>
    <row r="13" spans="2:11" s="5" customFormat="1" ht="35.25" customHeight="1" x14ac:dyDescent="0.2">
      <c r="B13" s="4" t="s">
        <v>0</v>
      </c>
      <c r="C13" s="30" t="s">
        <v>2</v>
      </c>
      <c r="D13" s="42"/>
      <c r="E13" s="42"/>
      <c r="F13" s="31"/>
      <c r="G13" s="4" t="s">
        <v>6</v>
      </c>
      <c r="H13" s="4" t="s">
        <v>24</v>
      </c>
      <c r="I13" s="30" t="s">
        <v>8</v>
      </c>
      <c r="J13" s="31"/>
    </row>
    <row r="14" spans="2:11" ht="30" customHeight="1" x14ac:dyDescent="0.2">
      <c r="B14" s="6" t="s">
        <v>20</v>
      </c>
      <c r="C14" s="39" t="s">
        <v>17</v>
      </c>
      <c r="D14" s="40"/>
      <c r="E14" s="40"/>
      <c r="F14" s="41"/>
      <c r="G14" s="10">
        <v>50000</v>
      </c>
      <c r="H14" s="2">
        <v>0</v>
      </c>
      <c r="I14" s="32">
        <f>G14*(1-H14)</f>
        <v>50000</v>
      </c>
      <c r="J14" s="33"/>
    </row>
    <row r="15" spans="2:11" ht="30" customHeight="1" x14ac:dyDescent="0.2">
      <c r="B15" s="6" t="s">
        <v>18</v>
      </c>
      <c r="C15" s="39" t="s">
        <v>17</v>
      </c>
      <c r="D15" s="40"/>
      <c r="E15" s="40"/>
      <c r="F15" s="41"/>
      <c r="G15" s="10">
        <v>50000</v>
      </c>
      <c r="H15" s="14" t="s">
        <v>3</v>
      </c>
      <c r="I15" s="32">
        <f>G15</f>
        <v>50000</v>
      </c>
      <c r="J15" s="33"/>
    </row>
    <row r="16" spans="2:11" ht="30" customHeight="1" x14ac:dyDescent="0.2">
      <c r="B16" s="39"/>
      <c r="C16" s="40"/>
      <c r="D16" s="40"/>
      <c r="E16" s="40"/>
      <c r="F16" s="40"/>
      <c r="G16" s="40"/>
      <c r="H16" s="40"/>
      <c r="I16" s="40"/>
      <c r="J16" s="41"/>
    </row>
    <row r="17" spans="2:10" ht="30" customHeight="1" x14ac:dyDescent="0.2">
      <c r="B17" s="6" t="s">
        <v>12</v>
      </c>
      <c r="C17" s="7" t="s">
        <v>23</v>
      </c>
      <c r="D17" s="27" t="s">
        <v>3</v>
      </c>
      <c r="E17" s="28"/>
      <c r="F17" s="29"/>
      <c r="G17" s="15">
        <v>2887.32</v>
      </c>
      <c r="H17" s="14" t="s">
        <v>3</v>
      </c>
      <c r="I17" s="11">
        <f>G17</f>
        <v>2887.32</v>
      </c>
      <c r="J17" s="16" t="s">
        <v>3</v>
      </c>
    </row>
    <row r="18" spans="2:10" ht="30" customHeight="1" x14ac:dyDescent="0.2">
      <c r="B18" s="34" t="s">
        <v>27</v>
      </c>
      <c r="C18" s="35"/>
      <c r="D18" s="35"/>
      <c r="E18" s="35"/>
      <c r="F18" s="35"/>
      <c r="G18" s="17">
        <f>SUM(G6:G17)</f>
        <v>941287.32</v>
      </c>
      <c r="H18" s="18"/>
      <c r="I18" s="19">
        <f>SUM(I6:I17)</f>
        <v>102887.32</v>
      </c>
      <c r="J18" s="20">
        <f>+(G18-I18)/G18</f>
        <v>0.89069509615831222</v>
      </c>
    </row>
    <row r="19" spans="2:10" s="23" customFormat="1" ht="30" customHeight="1" x14ac:dyDescent="0.2">
      <c r="B19" s="21"/>
      <c r="C19" s="22"/>
      <c r="D19" s="21"/>
      <c r="E19" s="21"/>
      <c r="F19" s="21"/>
      <c r="G19" s="21"/>
      <c r="H19" s="22"/>
      <c r="I19" s="21"/>
      <c r="J19" s="21"/>
    </row>
    <row r="20" spans="2:10" s="23" customFormat="1" ht="30" customHeight="1" x14ac:dyDescent="0.2">
      <c r="B20" s="24" t="s">
        <v>15</v>
      </c>
      <c r="C20" s="22"/>
      <c r="D20" s="21"/>
      <c r="E20" s="21"/>
      <c r="F20" s="21"/>
      <c r="G20" s="21"/>
      <c r="H20" s="22"/>
      <c r="I20" s="21"/>
      <c r="J20" s="21"/>
    </row>
    <row r="21" spans="2:10" s="23" customFormat="1" ht="30" customHeight="1" x14ac:dyDescent="0.2">
      <c r="B21" s="25" t="s">
        <v>1</v>
      </c>
      <c r="C21" s="25"/>
      <c r="D21" s="25"/>
      <c r="E21" s="25"/>
      <c r="F21" s="25"/>
      <c r="G21" s="25"/>
      <c r="H21" s="25"/>
    </row>
  </sheetData>
  <sheetProtection algorithmName="SHA-512" hashValue="oVKfg35p1UcsURytvJ7XINjMC3Y0htdKX3UgQAee61pyqmXFCXggZTjSs5Jr/VEVHZIgTHzUx8sv2vZkzO/P3g==" saltValue="BFOiG0shVjLgujNunQJ4bw==" spinCount="100000" sheet="1" objects="1" scenarios="1"/>
  <mergeCells count="17">
    <mergeCell ref="E5:F5"/>
    <mergeCell ref="C2:J3"/>
    <mergeCell ref="B2:B3"/>
    <mergeCell ref="B4:J4"/>
    <mergeCell ref="B9:J9"/>
    <mergeCell ref="B12:J12"/>
    <mergeCell ref="B16:J16"/>
    <mergeCell ref="C10:F10"/>
    <mergeCell ref="C11:F11"/>
    <mergeCell ref="C13:F13"/>
    <mergeCell ref="C15:F15"/>
    <mergeCell ref="C14:F14"/>
    <mergeCell ref="D17:F17"/>
    <mergeCell ref="I13:J13"/>
    <mergeCell ref="I15:J15"/>
    <mergeCell ref="I14:J14"/>
    <mergeCell ref="B18:F1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MODULO OFFERTA ECONOMICA</vt:lpstr>
      <vt:lpstr>'MODULO OFFERTA ECONOMICA'!Area_stampa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Auzzas Massimiliano</dc:creator>
  <cp:lastModifiedBy>Gestione</cp:lastModifiedBy>
  <cp:lastPrinted>2016-04-29T07:36:51Z</cp:lastPrinted>
  <dcterms:created xsi:type="dcterms:W3CDTF">2016-02-16T15:29:10Z</dcterms:created>
  <dcterms:modified xsi:type="dcterms:W3CDTF">2022-05-24T10:29:45Z</dcterms:modified>
</cp:coreProperties>
</file>