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LIENTI\A.R.I.A\GARA 2022\file alfredo\"/>
    </mc:Choice>
  </mc:AlternateContent>
  <xr:revisionPtr revIDLastSave="0" documentId="13_ncr:1_{F539DE85-CFD1-4D5B-BFB1-5F2192ACE618}" xr6:coauthVersionLast="47" xr6:coauthVersionMax="47" xr10:uidLastSave="{00000000-0000-0000-0000-000000000000}"/>
  <bookViews>
    <workbookView xWindow="-108" yWindow="-108" windowWidth="23256" windowHeight="13176" activeTab="2" xr2:uid="{64F799FF-A4F5-4762-BA15-FA7406F9D04A}"/>
  </bookViews>
  <sheets>
    <sheet name="ITEM" sheetId="1" r:id="rId1"/>
    <sheet name="GRASSO" sheetId="2" r:id="rId2"/>
    <sheet name="Calcolo Lubrificazione (2)" sheetId="5" r:id="rId3"/>
    <sheet name="Calcolo Lubrificazione" sheetId="4" r:id="rId4"/>
    <sheet name="Calcolo Analisi" sheetId="3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5" i="5" l="1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V48" i="5"/>
  <c r="U25" i="5"/>
  <c r="U24" i="5"/>
  <c r="U23" i="5"/>
  <c r="U22" i="5"/>
  <c r="U21" i="5"/>
  <c r="U20" i="5"/>
  <c r="U19" i="5"/>
  <c r="U18" i="5"/>
  <c r="U17" i="5"/>
  <c r="U16" i="5"/>
  <c r="U15" i="5"/>
  <c r="U14" i="5"/>
  <c r="U13" i="5"/>
  <c r="U12" i="5"/>
  <c r="U11" i="5"/>
  <c r="U10" i="5"/>
  <c r="U9" i="5"/>
  <c r="U8" i="5"/>
  <c r="U7" i="5"/>
  <c r="U6" i="5"/>
  <c r="Q48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J12" i="5"/>
  <c r="F12" i="5"/>
  <c r="H12" i="5" s="1"/>
  <c r="P11" i="5"/>
  <c r="J11" i="5"/>
  <c r="F11" i="5"/>
  <c r="H11" i="5" s="1"/>
  <c r="P10" i="5"/>
  <c r="J10" i="5"/>
  <c r="F10" i="5"/>
  <c r="H10" i="5" s="1"/>
  <c r="P9" i="5"/>
  <c r="J9" i="5"/>
  <c r="F9" i="5"/>
  <c r="H9" i="5" s="1"/>
  <c r="P8" i="5"/>
  <c r="J8" i="5"/>
  <c r="F8" i="5"/>
  <c r="H8" i="5" s="1"/>
  <c r="P7" i="5"/>
  <c r="J7" i="5"/>
  <c r="F7" i="5"/>
  <c r="H7" i="5" s="1"/>
  <c r="P6" i="5"/>
  <c r="R34" i="3"/>
  <c r="R36" i="3" s="1"/>
  <c r="R38" i="3" s="1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3" i="3"/>
  <c r="R41" i="4"/>
  <c r="Q40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P16" i="4"/>
  <c r="P17" i="4"/>
  <c r="P18" i="4"/>
  <c r="P19" i="4"/>
  <c r="P20" i="4"/>
  <c r="P21" i="4"/>
  <c r="P22" i="4"/>
  <c r="P23" i="4"/>
  <c r="P24" i="4"/>
  <c r="P25" i="4"/>
  <c r="P15" i="4"/>
  <c r="P10" i="4"/>
  <c r="P11" i="4"/>
  <c r="P12" i="4"/>
  <c r="P13" i="4"/>
  <c r="P14" i="4"/>
  <c r="U7" i="4"/>
  <c r="U8" i="4"/>
  <c r="U6" i="4"/>
  <c r="P7" i="4"/>
  <c r="P8" i="4"/>
  <c r="P9" i="4"/>
  <c r="P6" i="4"/>
  <c r="J14" i="4"/>
  <c r="J8" i="4"/>
  <c r="J9" i="4"/>
  <c r="J10" i="4"/>
  <c r="J11" i="4"/>
  <c r="J12" i="4"/>
  <c r="J7" i="4"/>
  <c r="H8" i="4"/>
  <c r="H9" i="4"/>
  <c r="H10" i="4"/>
  <c r="H11" i="4"/>
  <c r="H12" i="4"/>
  <c r="H7" i="4"/>
  <c r="F12" i="4"/>
  <c r="F11" i="4"/>
  <c r="F10" i="4"/>
  <c r="F9" i="4"/>
  <c r="F8" i="4"/>
  <c r="F7" i="4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E24" i="3"/>
  <c r="E25" i="3"/>
  <c r="E26" i="3"/>
  <c r="E27" i="3"/>
  <c r="E28" i="3"/>
  <c r="E29" i="3"/>
  <c r="E30" i="3"/>
  <c r="E31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4" i="3"/>
  <c r="E5" i="3"/>
  <c r="E6" i="3"/>
  <c r="E7" i="3"/>
  <c r="E8" i="3"/>
  <c r="E3" i="3"/>
  <c r="G7" i="2"/>
  <c r="G8" i="2"/>
  <c r="G9" i="2"/>
  <c r="G10" i="2"/>
  <c r="G11" i="2"/>
  <c r="G6" i="2"/>
  <c r="E45" i="1"/>
  <c r="E44" i="1"/>
  <c r="E43" i="1"/>
  <c r="E42" i="1"/>
  <c r="E41" i="1"/>
  <c r="E40" i="1"/>
  <c r="E39" i="1"/>
  <c r="E38" i="1"/>
  <c r="E37" i="1"/>
  <c r="E47" i="1" s="1"/>
  <c r="E29" i="1"/>
  <c r="E28" i="1"/>
  <c r="E27" i="1"/>
  <c r="E26" i="1"/>
  <c r="E25" i="1"/>
  <c r="E24" i="1"/>
  <c r="E23" i="1"/>
  <c r="E22" i="1"/>
  <c r="E21" i="1"/>
  <c r="E12" i="1"/>
  <c r="E14" i="1" s="1"/>
  <c r="E11" i="1"/>
  <c r="E10" i="1"/>
  <c r="E9" i="1"/>
  <c r="E8" i="1"/>
  <c r="E7" i="1"/>
  <c r="E6" i="1"/>
  <c r="E5" i="1"/>
  <c r="E4" i="1"/>
  <c r="Z27" i="5" l="1"/>
  <c r="Z30" i="5" s="1"/>
  <c r="Z32" i="5" s="1"/>
  <c r="U27" i="5"/>
  <c r="U30" i="5" s="1"/>
  <c r="U32" i="5" s="1"/>
  <c r="J14" i="5"/>
  <c r="P27" i="5"/>
  <c r="P30" i="5" s="1"/>
  <c r="P32" i="5" s="1"/>
  <c r="U27" i="4"/>
  <c r="P27" i="4"/>
  <c r="E34" i="3"/>
  <c r="E36" i="3" s="1"/>
  <c r="E38" i="3" s="1"/>
  <c r="L34" i="3"/>
  <c r="L36" i="3" s="1"/>
  <c r="L38" i="3" s="1"/>
  <c r="E31" i="1"/>
</calcChain>
</file>

<file path=xl/sharedStrings.xml><?xml version="1.0" encoding="utf-8"?>
<sst xmlns="http://schemas.openxmlformats.org/spreadsheetml/2006/main" count="241" uniqueCount="71">
  <si>
    <t>LINEA 1</t>
  </si>
  <si>
    <t>COMPRESSORE - MOTORE A MAGNETI 160KW INVERTER</t>
  </si>
  <si>
    <t>QY</t>
  </si>
  <si>
    <t>DESCRIZIONE</t>
  </si>
  <si>
    <t>ASPIRATORE ARIA PRIMARIA 200KW INVERTER</t>
  </si>
  <si>
    <t>ASPIRATORE ARIA SECONDARIA 200KW INVERTER</t>
  </si>
  <si>
    <t>ASPIRATORE RICICLO FUMI 110KW INVERTER</t>
  </si>
  <si>
    <t>ESAUSTORE 560KW INVERTER</t>
  </si>
  <si>
    <t>POMPA CONDENSATORE 55KW DIRETTO</t>
  </si>
  <si>
    <t>VENTILATORE VERTICALE 37KW INVERTER</t>
  </si>
  <si>
    <t>VENTILATORE VERTICALE 37KW INVERTER (FUTURI)</t>
  </si>
  <si>
    <t>IPOTESI PUNTI</t>
  </si>
  <si>
    <t>TOTALE PUNTI</t>
  </si>
  <si>
    <t>TOTALE</t>
  </si>
  <si>
    <t>LINEA 2</t>
  </si>
  <si>
    <t>COMPRESSORE  160KW INVERTER</t>
  </si>
  <si>
    <t>POMPA ACQUA CALDA 55KW DIRETTO</t>
  </si>
  <si>
    <t>VENTILATORE CONDENSATORE 160KW INVERTER</t>
  </si>
  <si>
    <t>VENTILATORE RICICLO FUMI 110KW SOFT STARTER</t>
  </si>
  <si>
    <t>VENTILATORE ARIA PRIMARIA 200KW INVERTER</t>
  </si>
  <si>
    <t>VENTILATORE ARIA SECONDARIA 200KW INVERTER</t>
  </si>
  <si>
    <t>POMPA ALIMENTO ACQUA CALDAIA 315KW SOFT STARTER</t>
  </si>
  <si>
    <t>POMPA ALIMENTO ACQUA CALDAIA 250KW INVERTER</t>
  </si>
  <si>
    <t>LINEA 3</t>
  </si>
  <si>
    <t>QUANTITA GRASSO COMPLESSIVA PER OGNI MOTORE</t>
  </si>
  <si>
    <t>90KW</t>
  </si>
  <si>
    <t>GR/H</t>
  </si>
  <si>
    <t>ORE</t>
  </si>
  <si>
    <t>CARTUCCIA</t>
  </si>
  <si>
    <t>110KW</t>
  </si>
  <si>
    <t>160KW</t>
  </si>
  <si>
    <t>315KW</t>
  </si>
  <si>
    <t>200KW</t>
  </si>
  <si>
    <t>560KW</t>
  </si>
  <si>
    <t>OPTIME-SET-AW3-GLB2</t>
  </si>
  <si>
    <t>OPTIME-SET-AW5-GLB1</t>
  </si>
  <si>
    <t>OPTIME-GATEWAY-T-LTE-EU</t>
  </si>
  <si>
    <t>SENSOR.FIX-PLATE-GLUE</t>
  </si>
  <si>
    <t>COSTO SCHEDE TELEFONICHE</t>
  </si>
  <si>
    <t>OPTIME-DIGISERV-BASEFEE</t>
  </si>
  <si>
    <t>OPTIME-DIGISERV-MONTH</t>
  </si>
  <si>
    <t>CM-HOUR-ENGINEER</t>
  </si>
  <si>
    <t>VIAGGIO</t>
  </si>
  <si>
    <t>VITTO</t>
  </si>
  <si>
    <t>ALLOGGIO</t>
  </si>
  <si>
    <t xml:space="preserve">PERSONALE REM </t>
  </si>
  <si>
    <t>NUMERO PUNTI</t>
  </si>
  <si>
    <t>COSTO/PUNTO</t>
  </si>
  <si>
    <t>MESI</t>
  </si>
  <si>
    <t>COSTO MESE/PUNTO</t>
  </si>
  <si>
    <t>PERSONALE REM INSTALLAZIONE\DISIN</t>
  </si>
  <si>
    <t>TRASFERTA</t>
  </si>
  <si>
    <t>KM</t>
  </si>
  <si>
    <t>KW</t>
  </si>
  <si>
    <t>GR</t>
  </si>
  <si>
    <t>CARTUCCE</t>
  </si>
  <si>
    <t>TOTALE CARTUCCE</t>
  </si>
  <si>
    <t>ATTUATORI</t>
  </si>
  <si>
    <t>CONCEPT 1</t>
  </si>
  <si>
    <t>BATTERIE</t>
  </si>
  <si>
    <t>DIGITAL SERVICE</t>
  </si>
  <si>
    <t>MATERIALE VARIO</t>
  </si>
  <si>
    <t>COSTO INSTALLAZIONE E MESSA IN SERVIZIO DI 90 SISTEMI DI LUBRIFICAZIONE</t>
  </si>
  <si>
    <t>COSTO MANUTENZIONE SOSTITUZIONE APPARECCHI GUASTI, SOSTITUZIONE CARTUCCE, SOSTITUZIONE BATTERIE PER 3 ANNI</t>
  </si>
  <si>
    <t xml:space="preserve">TOTALE </t>
  </si>
  <si>
    <t>TOTALE A PUNTO</t>
  </si>
  <si>
    <t>TOTALE A MOTORE</t>
  </si>
  <si>
    <t>SOSTITUZIONE</t>
  </si>
  <si>
    <t>MATERIALE CONSUMO</t>
  </si>
  <si>
    <t>PREZZI VECCHI</t>
  </si>
  <si>
    <t>PREZZI NUOVI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</si>
</sst>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" fontId="0" fillId="0" borderId="0" xfId="0" applyNumberFormat="1"/>
    <xf numFmtId="1" fontId="1" fillId="0" borderId="0" xfId="0" applyNumberFormat="1" applyFont="1" applyAlignment="1">
      <alignment horizontal="center"/>
    </xf>
    <xf numFmtId="1" fontId="0" fillId="0" borderId="0" xfId="0" applyNumberFormat="1" applyFont="1"/>
    <xf numFmtId="0" fontId="0" fillId="2" borderId="0" xfId="0" applyFont="1" applyFill="1"/>
    <xf numFmtId="1" fontId="0" fillId="2" borderId="0" xfId="0" applyNumberFormat="1" applyFont="1" applyFill="1"/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4" fontId="0" fillId="2" borderId="0" xfId="0" applyNumberFormat="1" applyFill="1"/>
    <xf numFmtId="0" fontId="0" fillId="3" borderId="0" xfId="0" applyFill="1"/>
    <xf numFmtId="0" fontId="0" fillId="2" borderId="0" xfId="0" applyFill="1"/>
    <xf numFmtId="0" fontId="0" fillId="2" borderId="0" xfId="0" applyFill="1" applyAlignment="1">
      <alignment horizontal="left"/>
    </xf>
    <xf numFmtId="164" fontId="0" fillId="4" borderId="0" xfId="0" applyNumberFormat="1" applyFill="1"/>
    <xf numFmtId="0" fontId="1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53487-E8C4-4C7E-9908-1CED755D2E91}">
  <dimension ref="B2:E47"/>
  <sheetViews>
    <sheetView topLeftCell="A16" workbookViewId="0">
      <selection activeCell="C42" sqref="C42"/>
    </sheetView>
  </sheetViews>
  <sheetFormatPr defaultRowHeight="14.4" x14ac:dyDescent="0.3"/>
  <cols>
    <col min="2" max="2" width="9.109375" style="1"/>
    <col min="3" max="3" width="83" customWidth="1"/>
    <col min="4" max="5" width="21.88671875" style="1" customWidth="1"/>
  </cols>
  <sheetData>
    <row r="2" spans="2:5" x14ac:dyDescent="0.3">
      <c r="B2" s="2" t="s">
        <v>0</v>
      </c>
    </row>
    <row r="3" spans="2:5" x14ac:dyDescent="0.3">
      <c r="B3" s="2" t="s">
        <v>2</v>
      </c>
      <c r="C3" s="2" t="s">
        <v>3</v>
      </c>
      <c r="D3" s="4" t="s">
        <v>11</v>
      </c>
      <c r="E3" s="2" t="s">
        <v>12</v>
      </c>
    </row>
    <row r="4" spans="2:5" x14ac:dyDescent="0.3">
      <c r="B4" s="5">
        <v>2</v>
      </c>
      <c r="C4" t="s">
        <v>1</v>
      </c>
      <c r="D4" s="5">
        <v>4</v>
      </c>
      <c r="E4" s="1">
        <f>+B4*D4</f>
        <v>8</v>
      </c>
    </row>
    <row r="5" spans="2:5" x14ac:dyDescent="0.3">
      <c r="B5" s="5">
        <v>1</v>
      </c>
      <c r="C5" t="s">
        <v>4</v>
      </c>
      <c r="D5" s="5">
        <v>4</v>
      </c>
      <c r="E5" s="1">
        <f t="shared" ref="E5:E12" si="0">+B5*D5</f>
        <v>4</v>
      </c>
    </row>
    <row r="6" spans="2:5" x14ac:dyDescent="0.3">
      <c r="B6" s="5">
        <v>1</v>
      </c>
      <c r="C6" t="s">
        <v>5</v>
      </c>
      <c r="D6" s="5">
        <v>4</v>
      </c>
      <c r="E6" s="1">
        <f t="shared" si="0"/>
        <v>4</v>
      </c>
    </row>
    <row r="7" spans="2:5" x14ac:dyDescent="0.3">
      <c r="B7" s="5">
        <v>1</v>
      </c>
      <c r="C7" t="s">
        <v>6</v>
      </c>
      <c r="D7" s="5">
        <v>4</v>
      </c>
      <c r="E7" s="1">
        <f t="shared" si="0"/>
        <v>4</v>
      </c>
    </row>
    <row r="8" spans="2:5" x14ac:dyDescent="0.3">
      <c r="B8" s="5">
        <v>2</v>
      </c>
      <c r="C8" t="s">
        <v>7</v>
      </c>
      <c r="D8" s="5">
        <v>4</v>
      </c>
      <c r="E8" s="1">
        <f t="shared" si="0"/>
        <v>8</v>
      </c>
    </row>
    <row r="9" spans="2:5" x14ac:dyDescent="0.3">
      <c r="B9" s="5">
        <v>2</v>
      </c>
      <c r="C9" t="s">
        <v>22</v>
      </c>
      <c r="D9" s="5">
        <v>4</v>
      </c>
      <c r="E9" s="1">
        <f t="shared" si="0"/>
        <v>8</v>
      </c>
    </row>
    <row r="10" spans="2:5" x14ac:dyDescent="0.3">
      <c r="B10" s="1">
        <v>2</v>
      </c>
      <c r="C10" t="s">
        <v>8</v>
      </c>
      <c r="D10" s="5">
        <v>3</v>
      </c>
      <c r="E10" s="1">
        <f t="shared" si="0"/>
        <v>6</v>
      </c>
    </row>
    <row r="11" spans="2:5" x14ac:dyDescent="0.3">
      <c r="B11" s="5">
        <v>6</v>
      </c>
      <c r="C11" t="s">
        <v>9</v>
      </c>
      <c r="D11" s="5">
        <v>3</v>
      </c>
      <c r="E11" s="1">
        <f t="shared" si="0"/>
        <v>18</v>
      </c>
    </row>
    <row r="12" spans="2:5" x14ac:dyDescent="0.3">
      <c r="B12" s="1">
        <v>4</v>
      </c>
      <c r="C12" t="s">
        <v>10</v>
      </c>
      <c r="D12" s="5"/>
      <c r="E12" s="1">
        <f t="shared" si="0"/>
        <v>0</v>
      </c>
    </row>
    <row r="13" spans="2:5" x14ac:dyDescent="0.3">
      <c r="D13" s="5"/>
    </row>
    <row r="14" spans="2:5" x14ac:dyDescent="0.3">
      <c r="D14" s="2" t="s">
        <v>13</v>
      </c>
      <c r="E14" s="2">
        <f>SUM(E4:E13)</f>
        <v>60</v>
      </c>
    </row>
    <row r="19" spans="2:5" x14ac:dyDescent="0.3">
      <c r="B19" s="2" t="s">
        <v>14</v>
      </c>
    </row>
    <row r="20" spans="2:5" x14ac:dyDescent="0.3">
      <c r="B20" s="2" t="s">
        <v>2</v>
      </c>
      <c r="C20" s="2" t="s">
        <v>3</v>
      </c>
      <c r="D20" s="4" t="s">
        <v>11</v>
      </c>
      <c r="E20" s="2" t="s">
        <v>12</v>
      </c>
    </row>
    <row r="21" spans="2:5" x14ac:dyDescent="0.3">
      <c r="B21" s="5">
        <v>2</v>
      </c>
      <c r="C21" t="s">
        <v>15</v>
      </c>
      <c r="D21" s="5">
        <v>4</v>
      </c>
      <c r="E21" s="1">
        <f>+B21*D21</f>
        <v>8</v>
      </c>
    </row>
    <row r="22" spans="2:5" x14ac:dyDescent="0.3">
      <c r="B22" s="1">
        <v>2</v>
      </c>
      <c r="C22" t="s">
        <v>16</v>
      </c>
      <c r="D22" s="5">
        <v>3</v>
      </c>
      <c r="E22" s="1">
        <f t="shared" ref="E22:E29" si="1">+B22*D22</f>
        <v>6</v>
      </c>
    </row>
    <row r="23" spans="2:5" x14ac:dyDescent="0.3">
      <c r="B23" s="5">
        <v>3</v>
      </c>
      <c r="C23" t="s">
        <v>17</v>
      </c>
      <c r="D23" s="5">
        <v>4</v>
      </c>
      <c r="E23" s="1">
        <f t="shared" si="1"/>
        <v>12</v>
      </c>
    </row>
    <row r="24" spans="2:5" x14ac:dyDescent="0.3">
      <c r="B24" s="5">
        <v>1</v>
      </c>
      <c r="C24" t="s">
        <v>18</v>
      </c>
      <c r="D24" s="5">
        <v>4</v>
      </c>
      <c r="E24" s="1">
        <f t="shared" si="1"/>
        <v>4</v>
      </c>
    </row>
    <row r="25" spans="2:5" x14ac:dyDescent="0.3">
      <c r="B25" s="5">
        <v>1</v>
      </c>
      <c r="C25" t="s">
        <v>19</v>
      </c>
      <c r="D25" s="5">
        <v>4</v>
      </c>
      <c r="E25" s="1">
        <f t="shared" si="1"/>
        <v>4</v>
      </c>
    </row>
    <row r="26" spans="2:5" x14ac:dyDescent="0.3">
      <c r="B26" s="5">
        <v>1</v>
      </c>
      <c r="C26" t="s">
        <v>20</v>
      </c>
      <c r="D26" s="5">
        <v>4</v>
      </c>
      <c r="E26" s="1">
        <f t="shared" si="1"/>
        <v>4</v>
      </c>
    </row>
    <row r="27" spans="2:5" x14ac:dyDescent="0.3">
      <c r="B27" s="5">
        <v>2</v>
      </c>
      <c r="C27" t="s">
        <v>21</v>
      </c>
      <c r="D27" s="5">
        <v>4</v>
      </c>
      <c r="E27" s="1">
        <f t="shared" si="1"/>
        <v>8</v>
      </c>
    </row>
    <row r="28" spans="2:5" x14ac:dyDescent="0.3">
      <c r="B28" s="5">
        <v>2</v>
      </c>
      <c r="C28" t="s">
        <v>7</v>
      </c>
      <c r="D28" s="5">
        <v>4</v>
      </c>
      <c r="E28" s="1">
        <f t="shared" si="1"/>
        <v>8</v>
      </c>
    </row>
    <row r="29" spans="2:5" x14ac:dyDescent="0.3">
      <c r="E29" s="1">
        <f t="shared" si="1"/>
        <v>0</v>
      </c>
    </row>
    <row r="31" spans="2:5" x14ac:dyDescent="0.3">
      <c r="D31" s="2" t="s">
        <v>13</v>
      </c>
      <c r="E31" s="2">
        <f>SUM(E21:E30)</f>
        <v>54</v>
      </c>
    </row>
    <row r="35" spans="2:5" x14ac:dyDescent="0.3">
      <c r="B35" s="2" t="s">
        <v>23</v>
      </c>
    </row>
    <row r="36" spans="2:5" x14ac:dyDescent="0.3">
      <c r="B36" s="2" t="s">
        <v>2</v>
      </c>
      <c r="C36" s="2" t="s">
        <v>3</v>
      </c>
      <c r="D36" s="4" t="s">
        <v>11</v>
      </c>
      <c r="E36" s="2" t="s">
        <v>12</v>
      </c>
    </row>
    <row r="37" spans="2:5" x14ac:dyDescent="0.3">
      <c r="B37" s="5">
        <v>2</v>
      </c>
      <c r="C37" t="s">
        <v>15</v>
      </c>
      <c r="D37" s="5">
        <v>4</v>
      </c>
      <c r="E37" s="1">
        <f>+B37*D37</f>
        <v>8</v>
      </c>
    </row>
    <row r="38" spans="2:5" x14ac:dyDescent="0.3">
      <c r="B38" s="1">
        <v>2</v>
      </c>
      <c r="C38" t="s">
        <v>16</v>
      </c>
      <c r="D38" s="5">
        <v>3</v>
      </c>
      <c r="E38" s="1">
        <f t="shared" ref="E38:E45" si="2">+B38*D38</f>
        <v>6</v>
      </c>
    </row>
    <row r="39" spans="2:5" x14ac:dyDescent="0.3">
      <c r="B39" s="5">
        <v>3</v>
      </c>
      <c r="C39" t="s">
        <v>17</v>
      </c>
      <c r="D39" s="5">
        <v>4</v>
      </c>
      <c r="E39" s="1">
        <f t="shared" si="2"/>
        <v>12</v>
      </c>
    </row>
    <row r="40" spans="2:5" x14ac:dyDescent="0.3">
      <c r="B40" s="5">
        <v>1</v>
      </c>
      <c r="C40" t="s">
        <v>18</v>
      </c>
      <c r="D40" s="5">
        <v>4</v>
      </c>
      <c r="E40" s="1">
        <f t="shared" si="2"/>
        <v>4</v>
      </c>
    </row>
    <row r="41" spans="2:5" x14ac:dyDescent="0.3">
      <c r="B41" s="5">
        <v>1</v>
      </c>
      <c r="C41" t="s">
        <v>19</v>
      </c>
      <c r="D41" s="5">
        <v>4</v>
      </c>
      <c r="E41" s="1">
        <f t="shared" si="2"/>
        <v>4</v>
      </c>
    </row>
    <row r="42" spans="2:5" x14ac:dyDescent="0.3">
      <c r="B42" s="5">
        <v>1</v>
      </c>
      <c r="C42" t="s">
        <v>20</v>
      </c>
      <c r="D42" s="5">
        <v>4</v>
      </c>
      <c r="E42" s="1">
        <f t="shared" si="2"/>
        <v>4</v>
      </c>
    </row>
    <row r="43" spans="2:5" x14ac:dyDescent="0.3">
      <c r="B43" s="5">
        <v>2</v>
      </c>
      <c r="C43" t="s">
        <v>21</v>
      </c>
      <c r="D43" s="5">
        <v>4</v>
      </c>
      <c r="E43" s="1">
        <f t="shared" si="2"/>
        <v>8</v>
      </c>
    </row>
    <row r="44" spans="2:5" x14ac:dyDescent="0.3">
      <c r="B44" s="5">
        <v>2</v>
      </c>
      <c r="C44" t="s">
        <v>7</v>
      </c>
      <c r="D44" s="5">
        <v>4</v>
      </c>
      <c r="E44" s="1">
        <f t="shared" si="2"/>
        <v>8</v>
      </c>
    </row>
    <row r="45" spans="2:5" x14ac:dyDescent="0.3">
      <c r="E45" s="1">
        <f t="shared" si="2"/>
        <v>0</v>
      </c>
    </row>
    <row r="47" spans="2:5" x14ac:dyDescent="0.3">
      <c r="D47" s="2" t="s">
        <v>13</v>
      </c>
      <c r="E47" s="2">
        <f>SUM(E37:E46)</f>
        <v>54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25AF7-9CD2-47D6-BADB-78512E6F0BFA}">
  <dimension ref="C3:G14"/>
  <sheetViews>
    <sheetView workbookViewId="0">
      <selection activeCell="J11" sqref="J11"/>
    </sheetView>
  </sheetViews>
  <sheetFormatPr defaultRowHeight="14.4" x14ac:dyDescent="0.3"/>
  <cols>
    <col min="4" max="4" width="7.88671875" style="1" customWidth="1"/>
    <col min="6" max="6" width="12.109375" customWidth="1"/>
    <col min="7" max="7" width="9.109375" style="8"/>
  </cols>
  <sheetData>
    <row r="3" spans="3:7" x14ac:dyDescent="0.3">
      <c r="C3" s="3" t="s">
        <v>24</v>
      </c>
    </row>
    <row r="5" spans="3:7" x14ac:dyDescent="0.3">
      <c r="F5" s="2" t="s">
        <v>28</v>
      </c>
      <c r="G5" s="9" t="s">
        <v>27</v>
      </c>
    </row>
    <row r="6" spans="3:7" x14ac:dyDescent="0.3">
      <c r="C6" s="6" t="s">
        <v>25</v>
      </c>
      <c r="D6" s="7">
        <v>0.06</v>
      </c>
      <c r="E6" s="6" t="s">
        <v>26</v>
      </c>
      <c r="F6" s="11">
        <v>125</v>
      </c>
      <c r="G6" s="12">
        <f>+F6/D6</f>
        <v>2083.3333333333335</v>
      </c>
    </row>
    <row r="7" spans="3:7" x14ac:dyDescent="0.3">
      <c r="C7" t="s">
        <v>29</v>
      </c>
      <c r="D7" s="1">
        <v>0.06</v>
      </c>
      <c r="E7" s="6" t="s">
        <v>26</v>
      </c>
      <c r="F7" s="11">
        <v>125</v>
      </c>
      <c r="G7" s="12">
        <f t="shared" ref="G7:G11" si="0">+F7/D7</f>
        <v>2083.3333333333335</v>
      </c>
    </row>
    <row r="8" spans="3:7" x14ac:dyDescent="0.3">
      <c r="C8" t="s">
        <v>30</v>
      </c>
      <c r="D8" s="1">
        <v>0.06</v>
      </c>
      <c r="E8" s="6" t="s">
        <v>26</v>
      </c>
      <c r="F8" s="11">
        <v>125</v>
      </c>
      <c r="G8" s="12">
        <f t="shared" si="0"/>
        <v>2083.3333333333335</v>
      </c>
    </row>
    <row r="9" spans="3:7" x14ac:dyDescent="0.3">
      <c r="C9" t="s">
        <v>31</v>
      </c>
      <c r="D9" s="1">
        <v>0.06</v>
      </c>
      <c r="E9" s="6" t="s">
        <v>26</v>
      </c>
      <c r="F9" s="11">
        <v>125</v>
      </c>
      <c r="G9" s="12">
        <f t="shared" si="0"/>
        <v>2083.3333333333335</v>
      </c>
    </row>
    <row r="10" spans="3:7" x14ac:dyDescent="0.3">
      <c r="C10" t="s">
        <v>32</v>
      </c>
      <c r="D10" s="1">
        <v>0.05</v>
      </c>
      <c r="E10" s="6" t="s">
        <v>26</v>
      </c>
      <c r="F10" s="11">
        <v>125</v>
      </c>
      <c r="G10" s="12">
        <f t="shared" si="0"/>
        <v>2500</v>
      </c>
    </row>
    <row r="11" spans="3:7" x14ac:dyDescent="0.3">
      <c r="C11" t="s">
        <v>33</v>
      </c>
      <c r="D11" s="1">
        <v>0.08</v>
      </c>
      <c r="E11" s="6" t="s">
        <v>26</v>
      </c>
      <c r="F11" s="11">
        <v>125</v>
      </c>
      <c r="G11" s="12">
        <f t="shared" si="0"/>
        <v>1562.5</v>
      </c>
    </row>
    <row r="12" spans="3:7" x14ac:dyDescent="0.3">
      <c r="E12" s="6"/>
      <c r="F12" s="6"/>
      <c r="G12" s="10"/>
    </row>
    <row r="13" spans="3:7" x14ac:dyDescent="0.3">
      <c r="E13" s="6"/>
      <c r="F13" s="6"/>
      <c r="G13" s="10"/>
    </row>
    <row r="14" spans="3:7" x14ac:dyDescent="0.3">
      <c r="E14" s="6"/>
      <c r="F14" s="6"/>
      <c r="G14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9D6C-E933-48D1-ACA9-D4C4D15CDD95}">
  <dimension ref="B5:Z50"/>
  <sheetViews>
    <sheetView tabSelected="1" topLeftCell="L10" workbookViewId="0">
      <selection activeCell="Z32" sqref="Z32"/>
    </sheetView>
  </sheetViews>
  <sheetFormatPr defaultRowHeight="14.4" x14ac:dyDescent="0.3"/>
  <cols>
    <col min="2" max="9" width="9.109375" style="1"/>
    <col min="10" max="10" width="13.44140625" style="1" customWidth="1"/>
    <col min="11" max="12" width="9.109375" style="1"/>
    <col min="13" max="13" width="31" style="15" customWidth="1"/>
    <col min="14" max="15" width="9.109375" style="1"/>
    <col min="18" max="18" width="31" style="15" customWidth="1"/>
    <col min="19" max="20" width="9.109375" style="1"/>
    <col min="23" max="23" width="31" style="15" customWidth="1"/>
    <col min="24" max="25" width="9.109375" style="1"/>
  </cols>
  <sheetData>
    <row r="5" spans="2:26" ht="33" customHeight="1" x14ac:dyDescent="0.3">
      <c r="B5" s="1" t="s">
        <v>53</v>
      </c>
      <c r="C5" s="1" t="s">
        <v>2</v>
      </c>
      <c r="D5" s="1" t="s">
        <v>54</v>
      </c>
      <c r="E5" s="1" t="s">
        <v>27</v>
      </c>
      <c r="F5" s="1" t="s">
        <v>13</v>
      </c>
      <c r="H5" s="1" t="s">
        <v>55</v>
      </c>
      <c r="J5" s="14" t="s">
        <v>56</v>
      </c>
    </row>
    <row r="6" spans="2:26" x14ac:dyDescent="0.3">
      <c r="M6" s="20" t="s">
        <v>57</v>
      </c>
      <c r="N6" s="1">
        <v>180</v>
      </c>
      <c r="O6" s="1">
        <v>130</v>
      </c>
      <c r="P6">
        <f>+N6*O6</f>
        <v>23400</v>
      </c>
      <c r="R6" s="20" t="s">
        <v>57</v>
      </c>
      <c r="S6" s="1">
        <v>180</v>
      </c>
      <c r="T6" s="1">
        <v>130</v>
      </c>
      <c r="U6">
        <f>+S6*T6</f>
        <v>23400</v>
      </c>
      <c r="W6" s="20" t="s">
        <v>57</v>
      </c>
      <c r="X6" s="1">
        <v>180</v>
      </c>
      <c r="Y6" s="1">
        <v>130</v>
      </c>
      <c r="Z6">
        <f>+X6*Y6</f>
        <v>23400</v>
      </c>
    </row>
    <row r="7" spans="2:26" x14ac:dyDescent="0.3">
      <c r="B7" s="1">
        <v>90</v>
      </c>
      <c r="C7" s="1">
        <v>10</v>
      </c>
      <c r="D7" s="1">
        <v>0.06</v>
      </c>
      <c r="E7" s="1">
        <v>26280</v>
      </c>
      <c r="F7" s="1">
        <f>+D7*E7</f>
        <v>1576.8</v>
      </c>
      <c r="G7" s="1">
        <v>125</v>
      </c>
      <c r="H7" s="1">
        <f>+F7/G7</f>
        <v>12.6144</v>
      </c>
      <c r="I7" s="1">
        <v>15</v>
      </c>
      <c r="J7" s="1">
        <f>+I7*C7</f>
        <v>150</v>
      </c>
      <c r="M7" s="20" t="s">
        <v>58</v>
      </c>
      <c r="N7" s="1">
        <v>180</v>
      </c>
      <c r="O7" s="1">
        <v>20</v>
      </c>
      <c r="P7">
        <f t="shared" ref="P7:P25" si="0">+N7*O7</f>
        <v>3600</v>
      </c>
      <c r="R7" s="20" t="s">
        <v>58</v>
      </c>
      <c r="S7" s="1">
        <v>180</v>
      </c>
      <c r="T7" s="1">
        <v>20</v>
      </c>
      <c r="U7">
        <f t="shared" ref="U7:U25" si="1">+S7*T7</f>
        <v>3600</v>
      </c>
      <c r="W7" s="20" t="s">
        <v>58</v>
      </c>
      <c r="X7" s="1">
        <v>180</v>
      </c>
      <c r="Y7" s="1">
        <v>20</v>
      </c>
      <c r="Z7">
        <f t="shared" ref="Z7:Z25" si="2">+X7*Y7</f>
        <v>3600</v>
      </c>
    </row>
    <row r="8" spans="2:26" x14ac:dyDescent="0.3">
      <c r="B8" s="1">
        <v>110</v>
      </c>
      <c r="C8" s="1">
        <v>3</v>
      </c>
      <c r="D8" s="1">
        <v>0.06</v>
      </c>
      <c r="E8" s="1">
        <v>26280</v>
      </c>
      <c r="F8" s="1">
        <f t="shared" ref="F8:F12" si="3">+D8*E8</f>
        <v>1576.8</v>
      </c>
      <c r="G8" s="1">
        <v>125</v>
      </c>
      <c r="H8" s="1">
        <f t="shared" ref="H8:H12" si="4">+F8/G8</f>
        <v>12.6144</v>
      </c>
      <c r="I8" s="1">
        <v>15</v>
      </c>
      <c r="J8" s="1">
        <f t="shared" ref="J8:J12" si="5">+I8*C8</f>
        <v>45</v>
      </c>
      <c r="M8" s="20" t="s">
        <v>59</v>
      </c>
      <c r="N8" s="1">
        <v>0</v>
      </c>
      <c r="O8" s="1">
        <v>7</v>
      </c>
      <c r="P8">
        <f t="shared" si="0"/>
        <v>0</v>
      </c>
      <c r="R8" s="20" t="s">
        <v>59</v>
      </c>
      <c r="S8" s="1">
        <v>0</v>
      </c>
      <c r="T8" s="1">
        <v>7</v>
      </c>
      <c r="U8">
        <f t="shared" si="1"/>
        <v>0</v>
      </c>
      <c r="W8" s="20" t="s">
        <v>59</v>
      </c>
      <c r="X8" s="1">
        <v>0</v>
      </c>
      <c r="Y8" s="1">
        <v>7</v>
      </c>
      <c r="Z8">
        <f t="shared" si="2"/>
        <v>0</v>
      </c>
    </row>
    <row r="9" spans="2:26" x14ac:dyDescent="0.3">
      <c r="B9" s="1">
        <v>160</v>
      </c>
      <c r="C9" s="1">
        <v>12</v>
      </c>
      <c r="D9" s="1">
        <v>0.06</v>
      </c>
      <c r="E9" s="1">
        <v>26280</v>
      </c>
      <c r="F9" s="1">
        <f t="shared" si="3"/>
        <v>1576.8</v>
      </c>
      <c r="G9" s="1">
        <v>125</v>
      </c>
      <c r="H9" s="1">
        <f t="shared" si="4"/>
        <v>12.6144</v>
      </c>
      <c r="I9" s="1">
        <v>15</v>
      </c>
      <c r="J9" s="1">
        <f t="shared" si="5"/>
        <v>180</v>
      </c>
      <c r="M9" s="20" t="s">
        <v>60</v>
      </c>
      <c r="N9" s="1">
        <v>6480</v>
      </c>
      <c r="O9" s="1">
        <v>1.5</v>
      </c>
      <c r="P9">
        <f t="shared" si="0"/>
        <v>9720</v>
      </c>
      <c r="R9" s="20" t="s">
        <v>60</v>
      </c>
      <c r="S9" s="1">
        <v>6480</v>
      </c>
      <c r="T9" s="1">
        <v>1.5</v>
      </c>
      <c r="U9">
        <f t="shared" si="1"/>
        <v>9720</v>
      </c>
      <c r="W9" s="20" t="s">
        <v>60</v>
      </c>
      <c r="X9" s="1">
        <v>6480</v>
      </c>
      <c r="Y9" s="1">
        <v>1.5</v>
      </c>
      <c r="Z9">
        <f t="shared" si="2"/>
        <v>9720</v>
      </c>
    </row>
    <row r="10" spans="2:26" x14ac:dyDescent="0.3">
      <c r="B10" s="1">
        <v>200</v>
      </c>
      <c r="C10" s="1">
        <v>6</v>
      </c>
      <c r="D10" s="1">
        <v>0.06</v>
      </c>
      <c r="E10" s="1">
        <v>26280</v>
      </c>
      <c r="F10" s="1">
        <f t="shared" si="3"/>
        <v>1576.8</v>
      </c>
      <c r="G10" s="1">
        <v>125</v>
      </c>
      <c r="H10" s="1">
        <f t="shared" si="4"/>
        <v>12.6144</v>
      </c>
      <c r="I10" s="1">
        <v>15</v>
      </c>
      <c r="J10" s="1">
        <f t="shared" si="5"/>
        <v>90</v>
      </c>
      <c r="M10" s="15" t="s">
        <v>45</v>
      </c>
      <c r="N10" s="1">
        <v>180</v>
      </c>
      <c r="O10" s="16">
        <v>55</v>
      </c>
      <c r="P10">
        <f t="shared" si="0"/>
        <v>9900</v>
      </c>
      <c r="R10" s="15" t="s">
        <v>45</v>
      </c>
      <c r="S10" s="1">
        <v>180</v>
      </c>
      <c r="T10" s="16">
        <v>55</v>
      </c>
      <c r="U10">
        <f t="shared" si="1"/>
        <v>9900</v>
      </c>
      <c r="W10" s="15" t="s">
        <v>45</v>
      </c>
      <c r="X10" s="1">
        <v>180</v>
      </c>
      <c r="Y10" s="16">
        <v>55</v>
      </c>
      <c r="Z10">
        <f t="shared" si="2"/>
        <v>9900</v>
      </c>
    </row>
    <row r="11" spans="2:26" x14ac:dyDescent="0.3">
      <c r="B11" s="1">
        <v>315</v>
      </c>
      <c r="C11" s="1">
        <v>6</v>
      </c>
      <c r="D11" s="1">
        <v>0.05</v>
      </c>
      <c r="E11" s="1">
        <v>26280</v>
      </c>
      <c r="F11" s="1">
        <f t="shared" si="3"/>
        <v>1314</v>
      </c>
      <c r="G11" s="1">
        <v>125</v>
      </c>
      <c r="H11" s="1">
        <f t="shared" si="4"/>
        <v>10.512</v>
      </c>
      <c r="I11" s="1">
        <v>12</v>
      </c>
      <c r="J11" s="1">
        <f t="shared" si="5"/>
        <v>72</v>
      </c>
      <c r="M11" s="15" t="s">
        <v>42</v>
      </c>
      <c r="N11" s="1">
        <v>45</v>
      </c>
      <c r="O11" s="16">
        <v>35</v>
      </c>
      <c r="P11">
        <f t="shared" si="0"/>
        <v>1575</v>
      </c>
      <c r="R11" s="15" t="s">
        <v>42</v>
      </c>
      <c r="S11" s="1">
        <v>45</v>
      </c>
      <c r="T11" s="16">
        <v>35</v>
      </c>
      <c r="U11">
        <f t="shared" si="1"/>
        <v>1575</v>
      </c>
      <c r="W11" s="15" t="s">
        <v>42</v>
      </c>
      <c r="X11" s="1">
        <v>45</v>
      </c>
      <c r="Y11" s="16">
        <v>35</v>
      </c>
      <c r="Z11">
        <f t="shared" si="2"/>
        <v>1575</v>
      </c>
    </row>
    <row r="12" spans="2:26" x14ac:dyDescent="0.3">
      <c r="B12" s="1">
        <v>560</v>
      </c>
      <c r="C12" s="1">
        <v>8</v>
      </c>
      <c r="D12" s="1">
        <v>0.06</v>
      </c>
      <c r="E12" s="1">
        <v>26280</v>
      </c>
      <c r="F12" s="1">
        <f t="shared" si="3"/>
        <v>1576.8</v>
      </c>
      <c r="G12" s="1">
        <v>125</v>
      </c>
      <c r="H12" s="1">
        <f t="shared" si="4"/>
        <v>12.6144</v>
      </c>
      <c r="I12" s="1">
        <v>15</v>
      </c>
      <c r="J12" s="1">
        <f t="shared" si="5"/>
        <v>120</v>
      </c>
      <c r="M12" s="15" t="s">
        <v>43</v>
      </c>
      <c r="N12" s="1">
        <v>23</v>
      </c>
      <c r="O12" s="16">
        <v>18</v>
      </c>
      <c r="P12">
        <f t="shared" si="0"/>
        <v>414</v>
      </c>
      <c r="R12" s="15" t="s">
        <v>43</v>
      </c>
      <c r="S12" s="1">
        <v>23</v>
      </c>
      <c r="T12" s="16">
        <v>18</v>
      </c>
      <c r="U12">
        <f t="shared" si="1"/>
        <v>414</v>
      </c>
      <c r="W12" s="15" t="s">
        <v>43</v>
      </c>
      <c r="X12" s="1">
        <v>23</v>
      </c>
      <c r="Y12" s="16">
        <v>18</v>
      </c>
      <c r="Z12">
        <f t="shared" si="2"/>
        <v>414</v>
      </c>
    </row>
    <row r="13" spans="2:26" x14ac:dyDescent="0.3">
      <c r="M13" s="15" t="s">
        <v>51</v>
      </c>
      <c r="N13" s="1">
        <v>23</v>
      </c>
      <c r="O13" s="16">
        <v>30</v>
      </c>
      <c r="P13">
        <f t="shared" si="0"/>
        <v>690</v>
      </c>
      <c r="R13" s="15" t="s">
        <v>51</v>
      </c>
      <c r="S13" s="1">
        <v>23</v>
      </c>
      <c r="T13" s="16">
        <v>30</v>
      </c>
      <c r="U13">
        <f t="shared" si="1"/>
        <v>690</v>
      </c>
      <c r="W13" s="15" t="s">
        <v>51</v>
      </c>
      <c r="X13" s="1">
        <v>23</v>
      </c>
      <c r="Y13" s="16">
        <v>30</v>
      </c>
      <c r="Z13">
        <f t="shared" si="2"/>
        <v>690</v>
      </c>
    </row>
    <row r="14" spans="2:26" x14ac:dyDescent="0.3">
      <c r="B14" s="1" t="s">
        <v>56</v>
      </c>
      <c r="J14" s="1">
        <f>SUM(J7:J13)</f>
        <v>657</v>
      </c>
      <c r="M14" s="15" t="s">
        <v>52</v>
      </c>
      <c r="N14" s="1">
        <v>1050</v>
      </c>
      <c r="O14" s="16">
        <v>0.9</v>
      </c>
      <c r="P14">
        <f t="shared" si="0"/>
        <v>945</v>
      </c>
      <c r="R14" s="15" t="s">
        <v>52</v>
      </c>
      <c r="S14" s="1">
        <v>1050</v>
      </c>
      <c r="T14" s="16">
        <v>0.9</v>
      </c>
      <c r="U14">
        <f t="shared" si="1"/>
        <v>945</v>
      </c>
      <c r="W14" s="15" t="s">
        <v>52</v>
      </c>
      <c r="X14" s="1">
        <v>1050</v>
      </c>
      <c r="Y14" s="16">
        <v>0.9</v>
      </c>
      <c r="Z14">
        <f t="shared" si="2"/>
        <v>945</v>
      </c>
    </row>
    <row r="15" spans="2:26" x14ac:dyDescent="0.3">
      <c r="M15" s="15" t="s">
        <v>61</v>
      </c>
      <c r="N15" s="1">
        <v>180</v>
      </c>
      <c r="O15" s="16">
        <v>15</v>
      </c>
      <c r="P15">
        <f t="shared" si="0"/>
        <v>2700</v>
      </c>
      <c r="R15" s="15" t="s">
        <v>61</v>
      </c>
      <c r="S15" s="1">
        <v>180</v>
      </c>
      <c r="T15" s="16">
        <v>15</v>
      </c>
      <c r="U15">
        <f t="shared" si="1"/>
        <v>2700</v>
      </c>
      <c r="W15" s="15" t="s">
        <v>61</v>
      </c>
      <c r="X15" s="1">
        <v>180</v>
      </c>
      <c r="Y15" s="16">
        <v>15</v>
      </c>
      <c r="Z15">
        <f t="shared" si="2"/>
        <v>2700</v>
      </c>
    </row>
    <row r="16" spans="2:26" x14ac:dyDescent="0.3">
      <c r="P16">
        <f t="shared" si="0"/>
        <v>0</v>
      </c>
      <c r="U16">
        <f t="shared" si="1"/>
        <v>0</v>
      </c>
      <c r="Z16">
        <f t="shared" si="2"/>
        <v>0</v>
      </c>
    </row>
    <row r="17" spans="13:26" x14ac:dyDescent="0.3">
      <c r="M17" s="19" t="s">
        <v>36</v>
      </c>
      <c r="N17">
        <v>3</v>
      </c>
      <c r="O17" s="13">
        <v>765</v>
      </c>
      <c r="P17">
        <f t="shared" si="0"/>
        <v>2295</v>
      </c>
      <c r="R17" s="19" t="s">
        <v>36</v>
      </c>
      <c r="S17">
        <v>3</v>
      </c>
      <c r="T17" s="13">
        <v>765</v>
      </c>
      <c r="U17">
        <f t="shared" si="1"/>
        <v>2295</v>
      </c>
      <c r="W17" s="19" t="s">
        <v>36</v>
      </c>
      <c r="X17">
        <v>3</v>
      </c>
      <c r="Y17" s="13">
        <v>765</v>
      </c>
      <c r="Z17">
        <f t="shared" si="2"/>
        <v>2295</v>
      </c>
    </row>
    <row r="18" spans="13:26" x14ac:dyDescent="0.3">
      <c r="M18" s="19" t="s">
        <v>38</v>
      </c>
      <c r="N18">
        <v>108</v>
      </c>
      <c r="O18" s="13">
        <v>12</v>
      </c>
      <c r="P18">
        <f t="shared" si="0"/>
        <v>1296</v>
      </c>
      <c r="R18" s="19" t="s">
        <v>38</v>
      </c>
      <c r="S18">
        <v>108</v>
      </c>
      <c r="T18" s="13">
        <v>12</v>
      </c>
      <c r="U18">
        <f t="shared" si="1"/>
        <v>1296</v>
      </c>
      <c r="W18" s="19" t="s">
        <v>38</v>
      </c>
      <c r="X18">
        <v>108</v>
      </c>
      <c r="Y18" s="13">
        <v>12</v>
      </c>
      <c r="Z18">
        <f t="shared" si="2"/>
        <v>1296</v>
      </c>
    </row>
    <row r="19" spans="13:26" x14ac:dyDescent="0.3">
      <c r="P19">
        <f t="shared" si="0"/>
        <v>0</v>
      </c>
      <c r="U19">
        <f t="shared" si="1"/>
        <v>0</v>
      </c>
      <c r="Z19">
        <f t="shared" si="2"/>
        <v>0</v>
      </c>
    </row>
    <row r="20" spans="13:26" x14ac:dyDescent="0.3">
      <c r="M20" s="15" t="s">
        <v>67</v>
      </c>
      <c r="N20" s="1">
        <v>544</v>
      </c>
      <c r="O20" s="1">
        <v>40</v>
      </c>
      <c r="P20">
        <f t="shared" si="0"/>
        <v>21760</v>
      </c>
      <c r="R20" s="15" t="s">
        <v>67</v>
      </c>
      <c r="S20" s="1">
        <v>544</v>
      </c>
      <c r="T20" s="1">
        <v>40</v>
      </c>
      <c r="U20">
        <f t="shared" si="1"/>
        <v>21760</v>
      </c>
      <c r="W20" s="15" t="s">
        <v>67</v>
      </c>
      <c r="Y20" s="1">
        <v>40</v>
      </c>
      <c r="Z20">
        <f t="shared" si="2"/>
        <v>0</v>
      </c>
    </row>
    <row r="21" spans="13:26" x14ac:dyDescent="0.3">
      <c r="M21" s="15" t="s">
        <v>42</v>
      </c>
      <c r="N21" s="1">
        <v>136</v>
      </c>
      <c r="O21" s="1">
        <v>32</v>
      </c>
      <c r="P21">
        <f t="shared" si="0"/>
        <v>4352</v>
      </c>
      <c r="R21" s="15" t="s">
        <v>42</v>
      </c>
      <c r="S21" s="1">
        <v>136</v>
      </c>
      <c r="T21" s="1">
        <v>32</v>
      </c>
      <c r="U21">
        <f t="shared" si="1"/>
        <v>4352</v>
      </c>
      <c r="W21" s="15" t="s">
        <v>42</v>
      </c>
      <c r="Y21" s="1">
        <v>32</v>
      </c>
      <c r="Z21">
        <f t="shared" si="2"/>
        <v>0</v>
      </c>
    </row>
    <row r="22" spans="13:26" x14ac:dyDescent="0.3">
      <c r="M22" s="15" t="s">
        <v>43</v>
      </c>
      <c r="N22" s="1">
        <v>68</v>
      </c>
      <c r="O22" s="1">
        <v>18</v>
      </c>
      <c r="P22">
        <f t="shared" si="0"/>
        <v>1224</v>
      </c>
      <c r="R22" s="15" t="s">
        <v>43</v>
      </c>
      <c r="S22" s="1">
        <v>68</v>
      </c>
      <c r="T22" s="1">
        <v>18</v>
      </c>
      <c r="U22">
        <f t="shared" si="1"/>
        <v>1224</v>
      </c>
      <c r="W22" s="15" t="s">
        <v>43</v>
      </c>
      <c r="Y22" s="1">
        <v>18</v>
      </c>
      <c r="Z22">
        <f t="shared" si="2"/>
        <v>0</v>
      </c>
    </row>
    <row r="23" spans="13:26" x14ac:dyDescent="0.3">
      <c r="M23" s="15" t="s">
        <v>51</v>
      </c>
      <c r="N23" s="1">
        <v>68</v>
      </c>
      <c r="O23" s="1">
        <v>30</v>
      </c>
      <c r="P23">
        <f t="shared" si="0"/>
        <v>2040</v>
      </c>
      <c r="R23" s="15" t="s">
        <v>51</v>
      </c>
      <c r="S23" s="1">
        <v>68</v>
      </c>
      <c r="T23" s="1">
        <v>30</v>
      </c>
      <c r="U23">
        <f t="shared" si="1"/>
        <v>2040</v>
      </c>
      <c r="W23" s="15" t="s">
        <v>51</v>
      </c>
      <c r="Y23" s="1">
        <v>30</v>
      </c>
      <c r="Z23">
        <f t="shared" si="2"/>
        <v>0</v>
      </c>
    </row>
    <row r="24" spans="13:26" x14ac:dyDescent="0.3">
      <c r="M24" s="15" t="s">
        <v>52</v>
      </c>
      <c r="N24" s="1">
        <v>2050</v>
      </c>
      <c r="O24" s="1">
        <v>0.9</v>
      </c>
      <c r="P24">
        <f t="shared" si="0"/>
        <v>1845</v>
      </c>
      <c r="R24" s="15" t="s">
        <v>52</v>
      </c>
      <c r="S24" s="1">
        <v>2050</v>
      </c>
      <c r="T24" s="1">
        <v>0.9</v>
      </c>
      <c r="U24">
        <f t="shared" si="1"/>
        <v>1845</v>
      </c>
      <c r="W24" s="15" t="s">
        <v>52</v>
      </c>
      <c r="Y24" s="1">
        <v>0.9</v>
      </c>
      <c r="Z24">
        <f t="shared" si="2"/>
        <v>0</v>
      </c>
    </row>
    <row r="25" spans="13:26" x14ac:dyDescent="0.3">
      <c r="P25">
        <f t="shared" si="0"/>
        <v>0</v>
      </c>
      <c r="R25" s="15" t="s">
        <v>68</v>
      </c>
      <c r="S25" s="1">
        <v>1</v>
      </c>
      <c r="T25" s="1">
        <v>54500</v>
      </c>
      <c r="U25">
        <f t="shared" si="1"/>
        <v>54500</v>
      </c>
      <c r="W25" s="15" t="s">
        <v>68</v>
      </c>
      <c r="Y25" s="1">
        <v>54500</v>
      </c>
      <c r="Z25">
        <f t="shared" si="2"/>
        <v>0</v>
      </c>
    </row>
    <row r="27" spans="13:26" x14ac:dyDescent="0.3">
      <c r="M27" s="15" t="s">
        <v>13</v>
      </c>
      <c r="P27">
        <f>SUM(P6:P26)</f>
        <v>87756</v>
      </c>
      <c r="R27" s="15" t="s">
        <v>13</v>
      </c>
      <c r="U27">
        <f>SUM(U6:U26)</f>
        <v>142256</v>
      </c>
      <c r="W27" s="15" t="s">
        <v>13</v>
      </c>
      <c r="Z27">
        <f>SUM(Z6:Z26)</f>
        <v>56535</v>
      </c>
    </row>
    <row r="29" spans="13:26" x14ac:dyDescent="0.3">
      <c r="M29" t="s">
        <v>46</v>
      </c>
      <c r="N29">
        <v>180</v>
      </c>
      <c r="R29" t="s">
        <v>46</v>
      </c>
      <c r="S29">
        <v>180</v>
      </c>
      <c r="W29" t="s">
        <v>46</v>
      </c>
      <c r="X29">
        <v>180</v>
      </c>
    </row>
    <row r="30" spans="13:26" x14ac:dyDescent="0.3">
      <c r="M30" t="s">
        <v>47</v>
      </c>
      <c r="N30"/>
      <c r="P30">
        <f>+P27/N29</f>
        <v>487.53333333333336</v>
      </c>
      <c r="R30" t="s">
        <v>47</v>
      </c>
      <c r="S30"/>
      <c r="U30">
        <f>+U27/S29</f>
        <v>790.31111111111113</v>
      </c>
      <c r="W30" t="s">
        <v>47</v>
      </c>
      <c r="X30"/>
      <c r="Z30">
        <f>+Z27/X29</f>
        <v>314.08333333333331</v>
      </c>
    </row>
    <row r="31" spans="13:26" x14ac:dyDescent="0.3">
      <c r="M31" t="s">
        <v>48</v>
      </c>
      <c r="N31">
        <v>36</v>
      </c>
      <c r="R31" t="s">
        <v>48</v>
      </c>
      <c r="S31">
        <v>36</v>
      </c>
      <c r="W31" t="s">
        <v>48</v>
      </c>
      <c r="X31">
        <v>36</v>
      </c>
    </row>
    <row r="32" spans="13:26" x14ac:dyDescent="0.3">
      <c r="M32" t="s">
        <v>49</v>
      </c>
      <c r="N32"/>
      <c r="P32" s="3">
        <f>P30/N31</f>
        <v>13.542592592592593</v>
      </c>
      <c r="R32" t="s">
        <v>49</v>
      </c>
      <c r="S32"/>
      <c r="U32" s="3">
        <f>U30/S31</f>
        <v>21.953086419753088</v>
      </c>
      <c r="W32" t="s">
        <v>49</v>
      </c>
      <c r="X32"/>
      <c r="Z32" s="3">
        <f>Z30/X31</f>
        <v>8.7245370370370363</v>
      </c>
    </row>
    <row r="41" spans="2:26" x14ac:dyDescent="0.3">
      <c r="B41" s="15" t="s">
        <v>62</v>
      </c>
      <c r="O41" s="5">
        <v>24000</v>
      </c>
      <c r="T41" s="5">
        <v>24000</v>
      </c>
      <c r="Y41" s="5">
        <v>24000</v>
      </c>
    </row>
    <row r="43" spans="2:26" x14ac:dyDescent="0.3">
      <c r="B43" s="15" t="s">
        <v>63</v>
      </c>
      <c r="O43" s="5">
        <v>44500</v>
      </c>
      <c r="T43" s="5">
        <v>44500</v>
      </c>
      <c r="Y43" s="5">
        <v>44500</v>
      </c>
    </row>
    <row r="46" spans="2:26" x14ac:dyDescent="0.3">
      <c r="M46" s="15" t="s">
        <v>64</v>
      </c>
      <c r="O46" s="5">
        <v>68500</v>
      </c>
      <c r="R46" s="15" t="s">
        <v>64</v>
      </c>
      <c r="T46" s="5">
        <v>68500</v>
      </c>
      <c r="W46" s="15" t="s">
        <v>64</v>
      </c>
      <c r="Y46" s="5">
        <v>68500</v>
      </c>
    </row>
    <row r="48" spans="2:26" x14ac:dyDescent="0.3">
      <c r="M48" s="15" t="s">
        <v>65</v>
      </c>
      <c r="O48" s="5">
        <v>761</v>
      </c>
      <c r="P48">
        <v>36</v>
      </c>
      <c r="Q48">
        <f>+O48/P48</f>
        <v>21.138888888888889</v>
      </c>
      <c r="R48" s="15" t="s">
        <v>65</v>
      </c>
      <c r="T48" s="5">
        <v>761</v>
      </c>
      <c r="U48">
        <v>36</v>
      </c>
      <c r="V48">
        <f>+T48/U48</f>
        <v>21.138888888888889</v>
      </c>
      <c r="W48" s="15" t="s">
        <v>65</v>
      </c>
      <c r="Y48" s="5">
        <v>761</v>
      </c>
      <c r="Z48">
        <v>36</v>
      </c>
    </row>
    <row r="49" spans="13:26" x14ac:dyDescent="0.3">
      <c r="P49">
        <v>90</v>
      </c>
      <c r="U49">
        <v>90</v>
      </c>
      <c r="Z49">
        <v>90</v>
      </c>
    </row>
    <row r="50" spans="13:26" x14ac:dyDescent="0.3">
      <c r="M50" s="15" t="s">
        <v>66</v>
      </c>
      <c r="O50" s="5">
        <v>1522</v>
      </c>
      <c r="R50" s="15" t="s">
        <v>66</v>
      </c>
      <c r="T50" s="5">
        <v>1522</v>
      </c>
      <c r="W50" s="15" t="s">
        <v>66</v>
      </c>
      <c r="Y50" s="5">
        <v>1522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DE04-4E46-4A91-81EB-4CCA56FCCB31}">
  <dimension ref="B5:U42"/>
  <sheetViews>
    <sheetView topLeftCell="A25" workbookViewId="0">
      <selection activeCell="P42" sqref="P42"/>
    </sheetView>
  </sheetViews>
  <sheetFormatPr defaultRowHeight="14.4" x14ac:dyDescent="0.3"/>
  <cols>
    <col min="2" max="9" width="9.109375" style="1"/>
    <col min="10" max="10" width="13.44140625" style="1" customWidth="1"/>
    <col min="11" max="12" width="9.109375" style="1"/>
    <col min="13" max="13" width="31" style="15" customWidth="1"/>
    <col min="14" max="15" width="9.109375" style="1"/>
    <col min="18" max="18" width="31.6640625" style="15" customWidth="1"/>
    <col min="19" max="20" width="9.109375" style="1"/>
  </cols>
  <sheetData>
    <row r="5" spans="2:21" ht="33" customHeight="1" x14ac:dyDescent="0.3">
      <c r="B5" s="1" t="s">
        <v>53</v>
      </c>
      <c r="C5" s="1" t="s">
        <v>2</v>
      </c>
      <c r="D5" s="1" t="s">
        <v>54</v>
      </c>
      <c r="E5" s="1" t="s">
        <v>27</v>
      </c>
      <c r="F5" s="1" t="s">
        <v>13</v>
      </c>
      <c r="H5" s="1" t="s">
        <v>55</v>
      </c>
      <c r="J5" s="14" t="s">
        <v>56</v>
      </c>
    </row>
    <row r="6" spans="2:21" x14ac:dyDescent="0.3">
      <c r="M6" s="15" t="s">
        <v>57</v>
      </c>
      <c r="N6" s="1">
        <v>90</v>
      </c>
      <c r="O6" s="1">
        <v>110</v>
      </c>
      <c r="P6">
        <f>+N6*O6</f>
        <v>9900</v>
      </c>
      <c r="R6" s="15" t="s">
        <v>58</v>
      </c>
      <c r="S6" s="1">
        <v>570</v>
      </c>
      <c r="T6" s="1">
        <v>20</v>
      </c>
      <c r="U6">
        <f>+T6*S6</f>
        <v>11400</v>
      </c>
    </row>
    <row r="7" spans="2:21" x14ac:dyDescent="0.3">
      <c r="B7" s="1">
        <v>90</v>
      </c>
      <c r="C7" s="1">
        <v>10</v>
      </c>
      <c r="D7" s="1">
        <v>0.06</v>
      </c>
      <c r="E7" s="1">
        <v>26280</v>
      </c>
      <c r="F7" s="1">
        <f>+D7*E7</f>
        <v>1576.8</v>
      </c>
      <c r="G7" s="1">
        <v>125</v>
      </c>
      <c r="H7" s="1">
        <f>+F7/G7</f>
        <v>12.6144</v>
      </c>
      <c r="I7" s="1">
        <v>15</v>
      </c>
      <c r="J7" s="1">
        <f>+I7*C7</f>
        <v>150</v>
      </c>
      <c r="M7" s="15" t="s">
        <v>58</v>
      </c>
      <c r="N7" s="1">
        <v>90</v>
      </c>
      <c r="O7" s="1">
        <v>20</v>
      </c>
      <c r="P7">
        <f t="shared" ref="P7:P25" si="0">+N7*O7</f>
        <v>1800</v>
      </c>
      <c r="R7" s="15" t="s">
        <v>59</v>
      </c>
      <c r="S7" s="1">
        <v>570</v>
      </c>
      <c r="T7" s="1">
        <v>7</v>
      </c>
      <c r="U7">
        <f t="shared" ref="U7:U25" si="1">+T7*S7</f>
        <v>3990</v>
      </c>
    </row>
    <row r="8" spans="2:21" x14ac:dyDescent="0.3">
      <c r="B8" s="1">
        <v>110</v>
      </c>
      <c r="C8" s="1">
        <v>3</v>
      </c>
      <c r="D8" s="1">
        <v>0.06</v>
      </c>
      <c r="E8" s="1">
        <v>26280</v>
      </c>
      <c r="F8" s="1">
        <f t="shared" ref="F8:F12" si="2">+D8*E8</f>
        <v>1576.8</v>
      </c>
      <c r="G8" s="1">
        <v>125</v>
      </c>
      <c r="H8" s="1">
        <f t="shared" ref="H8:H12" si="3">+F8/G8</f>
        <v>12.6144</v>
      </c>
      <c r="I8" s="1">
        <v>15</v>
      </c>
      <c r="J8" s="1">
        <f t="shared" ref="J8:J12" si="4">+I8*C8</f>
        <v>45</v>
      </c>
      <c r="M8" s="15" t="s">
        <v>59</v>
      </c>
      <c r="N8" s="1">
        <v>90</v>
      </c>
      <c r="O8" s="1">
        <v>7</v>
      </c>
      <c r="P8">
        <f t="shared" si="0"/>
        <v>630</v>
      </c>
      <c r="R8" s="15" t="s">
        <v>60</v>
      </c>
      <c r="S8" s="1">
        <v>2160</v>
      </c>
      <c r="T8" s="1">
        <v>1.5</v>
      </c>
      <c r="U8">
        <f t="shared" si="1"/>
        <v>3240</v>
      </c>
    </row>
    <row r="9" spans="2:21" x14ac:dyDescent="0.3">
      <c r="B9" s="1">
        <v>160</v>
      </c>
      <c r="C9" s="1">
        <v>12</v>
      </c>
      <c r="D9" s="1">
        <v>0.06</v>
      </c>
      <c r="E9" s="1">
        <v>26280</v>
      </c>
      <c r="F9" s="1">
        <f t="shared" si="2"/>
        <v>1576.8</v>
      </c>
      <c r="G9" s="1">
        <v>125</v>
      </c>
      <c r="H9" s="1">
        <f t="shared" si="3"/>
        <v>12.6144</v>
      </c>
      <c r="I9" s="1">
        <v>15</v>
      </c>
      <c r="J9" s="1">
        <f t="shared" si="4"/>
        <v>180</v>
      </c>
      <c r="M9" s="15" t="s">
        <v>60</v>
      </c>
      <c r="N9" s="1">
        <v>1080</v>
      </c>
      <c r="O9" s="1">
        <v>1.5</v>
      </c>
      <c r="P9">
        <f t="shared" si="0"/>
        <v>1620</v>
      </c>
      <c r="R9" s="15" t="s">
        <v>45</v>
      </c>
      <c r="S9" s="1">
        <v>360</v>
      </c>
      <c r="T9" s="16">
        <v>50</v>
      </c>
      <c r="U9">
        <f t="shared" si="1"/>
        <v>18000</v>
      </c>
    </row>
    <row r="10" spans="2:21" x14ac:dyDescent="0.3">
      <c r="B10" s="1">
        <v>200</v>
      </c>
      <c r="C10" s="1">
        <v>6</v>
      </c>
      <c r="D10" s="1">
        <v>0.06</v>
      </c>
      <c r="E10" s="1">
        <v>26280</v>
      </c>
      <c r="F10" s="1">
        <f t="shared" si="2"/>
        <v>1576.8</v>
      </c>
      <c r="G10" s="1">
        <v>125</v>
      </c>
      <c r="H10" s="1">
        <f t="shared" si="3"/>
        <v>12.6144</v>
      </c>
      <c r="I10" s="1">
        <v>15</v>
      </c>
      <c r="J10" s="1">
        <f t="shared" si="4"/>
        <v>90</v>
      </c>
      <c r="M10" s="15" t="s">
        <v>45</v>
      </c>
      <c r="N10" s="1">
        <v>104</v>
      </c>
      <c r="O10" s="16">
        <v>50</v>
      </c>
      <c r="P10">
        <f t="shared" si="0"/>
        <v>5200</v>
      </c>
      <c r="R10" s="15" t="s">
        <v>42</v>
      </c>
      <c r="S10" s="1">
        <v>90</v>
      </c>
      <c r="T10" s="16">
        <v>35</v>
      </c>
      <c r="U10">
        <f t="shared" si="1"/>
        <v>3150</v>
      </c>
    </row>
    <row r="11" spans="2:21" x14ac:dyDescent="0.3">
      <c r="B11" s="1">
        <v>315</v>
      </c>
      <c r="C11" s="1">
        <v>6</v>
      </c>
      <c r="D11" s="1">
        <v>0.05</v>
      </c>
      <c r="E11" s="1">
        <v>26280</v>
      </c>
      <c r="F11" s="1">
        <f t="shared" si="2"/>
        <v>1314</v>
      </c>
      <c r="G11" s="1">
        <v>125</v>
      </c>
      <c r="H11" s="1">
        <f t="shared" si="3"/>
        <v>10.512</v>
      </c>
      <c r="I11" s="1">
        <v>12</v>
      </c>
      <c r="J11" s="1">
        <f t="shared" si="4"/>
        <v>72</v>
      </c>
      <c r="M11" s="15" t="s">
        <v>42</v>
      </c>
      <c r="N11" s="1">
        <v>26</v>
      </c>
      <c r="O11" s="16">
        <v>35</v>
      </c>
      <c r="P11">
        <f t="shared" si="0"/>
        <v>910</v>
      </c>
      <c r="R11" s="15" t="s">
        <v>43</v>
      </c>
      <c r="S11" s="1">
        <v>45</v>
      </c>
      <c r="T11" s="16">
        <v>20</v>
      </c>
      <c r="U11">
        <f t="shared" si="1"/>
        <v>900</v>
      </c>
    </row>
    <row r="12" spans="2:21" x14ac:dyDescent="0.3">
      <c r="B12" s="1">
        <v>560</v>
      </c>
      <c r="C12" s="1">
        <v>8</v>
      </c>
      <c r="D12" s="1">
        <v>0.06</v>
      </c>
      <c r="E12" s="1">
        <v>26280</v>
      </c>
      <c r="F12" s="1">
        <f t="shared" si="2"/>
        <v>1576.8</v>
      </c>
      <c r="G12" s="1">
        <v>125</v>
      </c>
      <c r="H12" s="1">
        <f t="shared" si="3"/>
        <v>12.6144</v>
      </c>
      <c r="I12" s="1">
        <v>15</v>
      </c>
      <c r="J12" s="1">
        <f t="shared" si="4"/>
        <v>120</v>
      </c>
      <c r="M12" s="15" t="s">
        <v>43</v>
      </c>
      <c r="N12" s="1">
        <v>13</v>
      </c>
      <c r="O12" s="16">
        <v>20</v>
      </c>
      <c r="P12">
        <f t="shared" si="0"/>
        <v>260</v>
      </c>
      <c r="R12" s="15" t="s">
        <v>51</v>
      </c>
      <c r="S12" s="1">
        <v>45</v>
      </c>
      <c r="T12" s="16">
        <v>30</v>
      </c>
      <c r="U12">
        <f t="shared" si="1"/>
        <v>1350</v>
      </c>
    </row>
    <row r="13" spans="2:21" x14ac:dyDescent="0.3">
      <c r="M13" s="15" t="s">
        <v>51</v>
      </c>
      <c r="N13" s="1">
        <v>13</v>
      </c>
      <c r="O13" s="16">
        <v>30</v>
      </c>
      <c r="P13">
        <f t="shared" si="0"/>
        <v>390</v>
      </c>
      <c r="R13" s="15" t="s">
        <v>52</v>
      </c>
      <c r="S13" s="1">
        <v>1800</v>
      </c>
      <c r="T13" s="16">
        <v>0.9</v>
      </c>
      <c r="U13">
        <f t="shared" si="1"/>
        <v>1620</v>
      </c>
    </row>
    <row r="14" spans="2:21" x14ac:dyDescent="0.3">
      <c r="B14" s="1" t="s">
        <v>56</v>
      </c>
      <c r="J14" s="1">
        <f>SUM(J7:J13)</f>
        <v>657</v>
      </c>
      <c r="M14" s="15" t="s">
        <v>52</v>
      </c>
      <c r="N14" s="1">
        <v>560</v>
      </c>
      <c r="O14" s="16">
        <v>0.9</v>
      </c>
      <c r="P14">
        <f t="shared" si="0"/>
        <v>504</v>
      </c>
      <c r="T14" s="16"/>
      <c r="U14">
        <f t="shared" si="1"/>
        <v>0</v>
      </c>
    </row>
    <row r="15" spans="2:21" x14ac:dyDescent="0.3">
      <c r="M15" s="15" t="s">
        <v>61</v>
      </c>
      <c r="N15" s="1">
        <v>10</v>
      </c>
      <c r="O15" s="16">
        <v>90</v>
      </c>
      <c r="P15">
        <f t="shared" si="0"/>
        <v>900</v>
      </c>
      <c r="U15">
        <f t="shared" si="1"/>
        <v>0</v>
      </c>
    </row>
    <row r="16" spans="2:21" x14ac:dyDescent="0.3">
      <c r="P16">
        <f t="shared" si="0"/>
        <v>0</v>
      </c>
      <c r="U16">
        <f t="shared" si="1"/>
        <v>0</v>
      </c>
    </row>
    <row r="17" spans="13:21" x14ac:dyDescent="0.3">
      <c r="P17">
        <f t="shared" si="0"/>
        <v>0</v>
      </c>
      <c r="U17">
        <f t="shared" si="1"/>
        <v>0</v>
      </c>
    </row>
    <row r="18" spans="13:21" x14ac:dyDescent="0.3">
      <c r="P18">
        <f t="shared" si="0"/>
        <v>0</v>
      </c>
      <c r="U18">
        <f t="shared" si="1"/>
        <v>0</v>
      </c>
    </row>
    <row r="19" spans="13:21" x14ac:dyDescent="0.3">
      <c r="P19">
        <f t="shared" si="0"/>
        <v>0</v>
      </c>
      <c r="U19">
        <f t="shared" si="1"/>
        <v>0</v>
      </c>
    </row>
    <row r="20" spans="13:21" x14ac:dyDescent="0.3">
      <c r="P20">
        <f t="shared" si="0"/>
        <v>0</v>
      </c>
      <c r="U20">
        <f t="shared" si="1"/>
        <v>0</v>
      </c>
    </row>
    <row r="21" spans="13:21" x14ac:dyDescent="0.3">
      <c r="P21">
        <f t="shared" si="0"/>
        <v>0</v>
      </c>
      <c r="U21">
        <f t="shared" si="1"/>
        <v>0</v>
      </c>
    </row>
    <row r="22" spans="13:21" x14ac:dyDescent="0.3">
      <c r="P22">
        <f t="shared" si="0"/>
        <v>0</v>
      </c>
      <c r="U22">
        <f t="shared" si="1"/>
        <v>0</v>
      </c>
    </row>
    <row r="23" spans="13:21" x14ac:dyDescent="0.3">
      <c r="P23">
        <f t="shared" si="0"/>
        <v>0</v>
      </c>
      <c r="U23">
        <f t="shared" si="1"/>
        <v>0</v>
      </c>
    </row>
    <row r="24" spans="13:21" x14ac:dyDescent="0.3">
      <c r="P24">
        <f t="shared" si="0"/>
        <v>0</v>
      </c>
      <c r="U24">
        <f t="shared" si="1"/>
        <v>0</v>
      </c>
    </row>
    <row r="25" spans="13:21" x14ac:dyDescent="0.3">
      <c r="P25">
        <f t="shared" si="0"/>
        <v>0</v>
      </c>
      <c r="U25">
        <f t="shared" si="1"/>
        <v>0</v>
      </c>
    </row>
    <row r="27" spans="13:21" x14ac:dyDescent="0.3">
      <c r="M27" s="15" t="s">
        <v>13</v>
      </c>
      <c r="P27">
        <f>SUM(P6:P26)</f>
        <v>22114</v>
      </c>
      <c r="U27">
        <f>SUM(U6:U26)</f>
        <v>43650</v>
      </c>
    </row>
    <row r="33" spans="2:18" x14ac:dyDescent="0.3">
      <c r="B33" s="15" t="s">
        <v>62</v>
      </c>
      <c r="O33" s="5">
        <v>24000</v>
      </c>
    </row>
    <row r="35" spans="2:18" x14ac:dyDescent="0.3">
      <c r="B35" s="15" t="s">
        <v>63</v>
      </c>
      <c r="O35" s="5">
        <v>44500</v>
      </c>
    </row>
    <row r="38" spans="2:18" x14ac:dyDescent="0.3">
      <c r="M38" s="15" t="s">
        <v>64</v>
      </c>
      <c r="O38" s="5">
        <v>68500</v>
      </c>
    </row>
    <row r="40" spans="2:18" x14ac:dyDescent="0.3">
      <c r="M40" s="15" t="s">
        <v>65</v>
      </c>
      <c r="O40" s="5">
        <v>761</v>
      </c>
      <c r="P40">
        <v>36</v>
      </c>
      <c r="Q40">
        <f>+O40/P40</f>
        <v>21.138888888888889</v>
      </c>
      <c r="R40" s="15">
        <v>21.3</v>
      </c>
    </row>
    <row r="41" spans="2:18" x14ac:dyDescent="0.3">
      <c r="P41">
        <v>90</v>
      </c>
      <c r="R41" s="15">
        <f>+R40*P40*P41</f>
        <v>69012</v>
      </c>
    </row>
    <row r="42" spans="2:18" x14ac:dyDescent="0.3">
      <c r="M42" s="15" t="s">
        <v>66</v>
      </c>
      <c r="O42" s="5">
        <v>1522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B1FC7-D160-4496-A6CF-8FBA51907A73}">
  <dimension ref="B1:R38"/>
  <sheetViews>
    <sheetView topLeftCell="D1" workbookViewId="0">
      <selection activeCell="K3" sqref="K3"/>
    </sheetView>
  </sheetViews>
  <sheetFormatPr defaultRowHeight="14.4" x14ac:dyDescent="0.3"/>
  <cols>
    <col min="2" max="2" width="35.6640625" customWidth="1"/>
    <col min="4" max="4" width="9.33203125" style="13" bestFit="1" customWidth="1"/>
    <col min="5" max="5" width="12.5546875" style="13" customWidth="1"/>
    <col min="9" max="9" width="36.6640625" customWidth="1"/>
    <col min="11" max="11" width="9.33203125" style="13" bestFit="1" customWidth="1"/>
    <col min="12" max="12" width="12.5546875" style="13" customWidth="1"/>
    <col min="15" max="15" width="36.6640625" customWidth="1"/>
    <col min="17" max="17" width="9.33203125" style="13" bestFit="1" customWidth="1"/>
    <col min="18" max="18" width="12.5546875" style="13" customWidth="1"/>
  </cols>
  <sheetData>
    <row r="1" spans="2:18" x14ac:dyDescent="0.3">
      <c r="B1" s="3" t="s">
        <v>69</v>
      </c>
      <c r="I1" s="22" t="s">
        <v>70</v>
      </c>
      <c r="J1" s="19"/>
      <c r="K1" s="17"/>
      <c r="L1" s="17"/>
    </row>
    <row r="2" spans="2:18" x14ac:dyDescent="0.3">
      <c r="I2" s="19"/>
      <c r="J2" s="19"/>
      <c r="K2" s="17"/>
      <c r="L2" s="17"/>
    </row>
    <row r="3" spans="2:18" x14ac:dyDescent="0.3">
      <c r="B3" t="s">
        <v>34</v>
      </c>
      <c r="C3">
        <v>120</v>
      </c>
      <c r="D3" s="13">
        <v>90</v>
      </c>
      <c r="E3" s="13">
        <f>+C3*D3</f>
        <v>10800</v>
      </c>
      <c r="I3" s="19" t="s">
        <v>34</v>
      </c>
      <c r="J3">
        <v>120</v>
      </c>
      <c r="K3" s="13">
        <v>105</v>
      </c>
      <c r="L3" s="13">
        <f>+J3*K3</f>
        <v>12600</v>
      </c>
      <c r="O3" t="s">
        <v>34</v>
      </c>
      <c r="P3">
        <v>40</v>
      </c>
      <c r="Q3" s="13">
        <v>70</v>
      </c>
      <c r="R3" s="13">
        <f>+P3*Q3</f>
        <v>2800</v>
      </c>
    </row>
    <row r="4" spans="2:18" x14ac:dyDescent="0.3">
      <c r="B4" t="s">
        <v>35</v>
      </c>
      <c r="C4">
        <v>60</v>
      </c>
      <c r="D4" s="13">
        <v>155</v>
      </c>
      <c r="E4" s="13">
        <f t="shared" ref="E4:E31" si="0">+C4*D4</f>
        <v>9300</v>
      </c>
      <c r="I4" s="19" t="s">
        <v>35</v>
      </c>
      <c r="J4">
        <v>60</v>
      </c>
      <c r="K4" s="13">
        <v>170</v>
      </c>
      <c r="L4" s="13">
        <f t="shared" ref="L4:L31" si="1">+J4*K4</f>
        <v>10200</v>
      </c>
      <c r="O4" t="s">
        <v>35</v>
      </c>
      <c r="P4">
        <v>20</v>
      </c>
      <c r="Q4" s="13">
        <v>120</v>
      </c>
      <c r="R4" s="13">
        <f t="shared" ref="R4:R31" si="2">+P4*Q4</f>
        <v>2400</v>
      </c>
    </row>
    <row r="5" spans="2:18" x14ac:dyDescent="0.3">
      <c r="B5" t="s">
        <v>36</v>
      </c>
      <c r="C5">
        <v>6</v>
      </c>
      <c r="D5" s="13">
        <v>585</v>
      </c>
      <c r="E5" s="13">
        <f t="shared" si="0"/>
        <v>3510</v>
      </c>
      <c r="I5" s="19" t="s">
        <v>36</v>
      </c>
      <c r="J5">
        <v>6</v>
      </c>
      <c r="K5" s="13">
        <v>765</v>
      </c>
      <c r="L5" s="13">
        <f t="shared" si="1"/>
        <v>4590</v>
      </c>
      <c r="O5" t="s">
        <v>36</v>
      </c>
      <c r="P5">
        <v>2</v>
      </c>
      <c r="Q5" s="13">
        <v>450</v>
      </c>
      <c r="R5" s="13">
        <f t="shared" si="2"/>
        <v>900</v>
      </c>
    </row>
    <row r="6" spans="2:18" x14ac:dyDescent="0.3">
      <c r="B6" t="s">
        <v>37</v>
      </c>
      <c r="C6">
        <v>6</v>
      </c>
      <c r="D6" s="13">
        <v>56</v>
      </c>
      <c r="E6" s="13">
        <f t="shared" si="0"/>
        <v>336</v>
      </c>
      <c r="I6" s="19" t="s">
        <v>37</v>
      </c>
      <c r="J6">
        <v>6</v>
      </c>
      <c r="K6" s="13">
        <v>56</v>
      </c>
      <c r="L6" s="13">
        <f t="shared" si="1"/>
        <v>336</v>
      </c>
      <c r="O6" t="s">
        <v>37</v>
      </c>
      <c r="P6">
        <v>2</v>
      </c>
      <c r="Q6" s="13">
        <v>42.85</v>
      </c>
      <c r="R6" s="13">
        <f t="shared" si="2"/>
        <v>85.7</v>
      </c>
    </row>
    <row r="7" spans="2:18" x14ac:dyDescent="0.3">
      <c r="E7" s="13">
        <f t="shared" si="0"/>
        <v>0</v>
      </c>
      <c r="L7" s="13">
        <f t="shared" si="1"/>
        <v>0</v>
      </c>
      <c r="R7" s="13">
        <f t="shared" si="2"/>
        <v>0</v>
      </c>
    </row>
    <row r="8" spans="2:18" x14ac:dyDescent="0.3">
      <c r="B8" t="s">
        <v>38</v>
      </c>
      <c r="C8">
        <v>216</v>
      </c>
      <c r="D8" s="13">
        <v>13</v>
      </c>
      <c r="E8" s="13">
        <f t="shared" si="0"/>
        <v>2808</v>
      </c>
      <c r="I8" t="s">
        <v>38</v>
      </c>
      <c r="J8">
        <v>216</v>
      </c>
      <c r="K8" s="13">
        <v>12</v>
      </c>
      <c r="L8" s="13">
        <f t="shared" si="1"/>
        <v>2592</v>
      </c>
      <c r="O8" t="s">
        <v>38</v>
      </c>
      <c r="P8">
        <v>72</v>
      </c>
      <c r="Q8" s="13">
        <v>10</v>
      </c>
      <c r="R8" s="13">
        <f t="shared" si="2"/>
        <v>720</v>
      </c>
    </row>
    <row r="9" spans="2:18" x14ac:dyDescent="0.3">
      <c r="E9" s="13">
        <f t="shared" si="0"/>
        <v>0</v>
      </c>
      <c r="L9" s="13">
        <f t="shared" si="1"/>
        <v>0</v>
      </c>
      <c r="R9" s="13">
        <f t="shared" si="2"/>
        <v>0</v>
      </c>
    </row>
    <row r="10" spans="2:18" x14ac:dyDescent="0.3">
      <c r="B10" t="s">
        <v>39</v>
      </c>
      <c r="C10">
        <v>36</v>
      </c>
      <c r="D10" s="13">
        <v>130</v>
      </c>
      <c r="E10" s="13">
        <f t="shared" si="0"/>
        <v>4680</v>
      </c>
      <c r="H10" s="18"/>
      <c r="I10" s="19" t="s">
        <v>39</v>
      </c>
      <c r="J10">
        <v>36</v>
      </c>
      <c r="K10" s="13">
        <v>120</v>
      </c>
      <c r="L10" s="13">
        <f t="shared" si="1"/>
        <v>4320</v>
      </c>
      <c r="O10" t="s">
        <v>39</v>
      </c>
      <c r="P10">
        <v>36</v>
      </c>
      <c r="Q10" s="13">
        <v>100</v>
      </c>
      <c r="R10" s="13">
        <f t="shared" si="2"/>
        <v>3600</v>
      </c>
    </row>
    <row r="11" spans="2:18" x14ac:dyDescent="0.3">
      <c r="B11" t="s">
        <v>40</v>
      </c>
      <c r="C11">
        <v>6480</v>
      </c>
      <c r="D11" s="13">
        <v>3.9</v>
      </c>
      <c r="E11" s="13">
        <f t="shared" si="0"/>
        <v>25272</v>
      </c>
      <c r="I11" s="19" t="s">
        <v>40</v>
      </c>
      <c r="J11">
        <v>6480</v>
      </c>
      <c r="K11" s="13">
        <v>3.6</v>
      </c>
      <c r="L11" s="13">
        <f t="shared" si="1"/>
        <v>23328</v>
      </c>
      <c r="O11" t="s">
        <v>40</v>
      </c>
      <c r="P11">
        <v>6480</v>
      </c>
      <c r="Q11" s="13">
        <v>3</v>
      </c>
      <c r="R11" s="13">
        <f t="shared" si="2"/>
        <v>19440</v>
      </c>
    </row>
    <row r="12" spans="2:18" x14ac:dyDescent="0.3">
      <c r="E12" s="13">
        <f t="shared" si="0"/>
        <v>0</v>
      </c>
      <c r="L12" s="13">
        <f t="shared" si="1"/>
        <v>0</v>
      </c>
      <c r="R12" s="13">
        <f t="shared" si="2"/>
        <v>0</v>
      </c>
    </row>
    <row r="13" spans="2:18" x14ac:dyDescent="0.3">
      <c r="E13" s="13">
        <f t="shared" si="0"/>
        <v>0</v>
      </c>
      <c r="L13" s="13">
        <f t="shared" si="1"/>
        <v>0</v>
      </c>
      <c r="R13" s="13">
        <f t="shared" si="2"/>
        <v>0</v>
      </c>
    </row>
    <row r="14" spans="2:18" x14ac:dyDescent="0.3">
      <c r="E14" s="13">
        <f t="shared" si="0"/>
        <v>0</v>
      </c>
      <c r="L14" s="13">
        <f t="shared" si="1"/>
        <v>0</v>
      </c>
      <c r="R14" s="13">
        <f t="shared" si="2"/>
        <v>0</v>
      </c>
    </row>
    <row r="15" spans="2:18" x14ac:dyDescent="0.3">
      <c r="E15" s="13">
        <f t="shared" si="0"/>
        <v>0</v>
      </c>
      <c r="L15" s="13">
        <f t="shared" si="1"/>
        <v>0</v>
      </c>
      <c r="R15" s="13">
        <f t="shared" si="2"/>
        <v>0</v>
      </c>
    </row>
    <row r="16" spans="2:18" x14ac:dyDescent="0.3">
      <c r="E16" s="13">
        <f t="shared" si="0"/>
        <v>0</v>
      </c>
      <c r="L16" s="13">
        <f t="shared" si="1"/>
        <v>0</v>
      </c>
      <c r="R16" s="13">
        <f t="shared" si="2"/>
        <v>0</v>
      </c>
    </row>
    <row r="17" spans="2:18" x14ac:dyDescent="0.3">
      <c r="B17" t="s">
        <v>41</v>
      </c>
      <c r="C17">
        <v>16</v>
      </c>
      <c r="D17" s="13">
        <v>180</v>
      </c>
      <c r="E17" s="13">
        <f t="shared" si="0"/>
        <v>2880</v>
      </c>
      <c r="I17" t="s">
        <v>41</v>
      </c>
      <c r="J17">
        <v>16</v>
      </c>
      <c r="K17" s="13">
        <v>145</v>
      </c>
      <c r="L17" s="13">
        <f t="shared" si="1"/>
        <v>2320</v>
      </c>
      <c r="O17" t="s">
        <v>41</v>
      </c>
      <c r="P17">
        <v>16</v>
      </c>
      <c r="Q17" s="13">
        <v>145</v>
      </c>
      <c r="R17" s="13">
        <f t="shared" si="2"/>
        <v>2320</v>
      </c>
    </row>
    <row r="18" spans="2:18" x14ac:dyDescent="0.3">
      <c r="B18" t="s">
        <v>42</v>
      </c>
      <c r="C18">
        <v>2000</v>
      </c>
      <c r="D18" s="13">
        <v>0.9</v>
      </c>
      <c r="E18" s="13">
        <f t="shared" si="0"/>
        <v>1800</v>
      </c>
      <c r="I18" t="s">
        <v>42</v>
      </c>
      <c r="J18">
        <v>2000</v>
      </c>
      <c r="K18" s="13">
        <v>0.7</v>
      </c>
      <c r="L18" s="13">
        <f t="shared" si="1"/>
        <v>1400</v>
      </c>
      <c r="O18" t="s">
        <v>42</v>
      </c>
      <c r="P18">
        <v>2000</v>
      </c>
      <c r="Q18" s="13">
        <v>0.7</v>
      </c>
      <c r="R18" s="13">
        <f t="shared" si="2"/>
        <v>1400</v>
      </c>
    </row>
    <row r="19" spans="2:18" x14ac:dyDescent="0.3">
      <c r="B19" t="s">
        <v>43</v>
      </c>
      <c r="C19">
        <v>4</v>
      </c>
      <c r="D19" s="13">
        <v>100</v>
      </c>
      <c r="E19" s="13">
        <f t="shared" si="0"/>
        <v>400</v>
      </c>
      <c r="I19" t="s">
        <v>43</v>
      </c>
      <c r="J19">
        <v>4</v>
      </c>
      <c r="K19" s="13">
        <v>100</v>
      </c>
      <c r="L19" s="13">
        <f t="shared" si="1"/>
        <v>400</v>
      </c>
      <c r="O19" t="s">
        <v>43</v>
      </c>
      <c r="P19">
        <v>4</v>
      </c>
      <c r="Q19" s="13">
        <v>100</v>
      </c>
      <c r="R19" s="13">
        <f t="shared" si="2"/>
        <v>400</v>
      </c>
    </row>
    <row r="20" spans="2:18" x14ac:dyDescent="0.3">
      <c r="B20" t="s">
        <v>44</v>
      </c>
      <c r="C20">
        <v>4</v>
      </c>
      <c r="D20" s="13">
        <v>150</v>
      </c>
      <c r="E20" s="13">
        <f t="shared" si="0"/>
        <v>600</v>
      </c>
      <c r="I20" t="s">
        <v>44</v>
      </c>
      <c r="J20">
        <v>4</v>
      </c>
      <c r="K20" s="13">
        <v>150</v>
      </c>
      <c r="L20" s="13">
        <f t="shared" si="1"/>
        <v>600</v>
      </c>
      <c r="O20" t="s">
        <v>44</v>
      </c>
      <c r="P20">
        <v>4</v>
      </c>
      <c r="Q20" s="13">
        <v>150</v>
      </c>
      <c r="R20" s="13">
        <f t="shared" si="2"/>
        <v>600</v>
      </c>
    </row>
    <row r="21" spans="2:18" x14ac:dyDescent="0.3">
      <c r="E21" s="13">
        <f t="shared" si="0"/>
        <v>0</v>
      </c>
      <c r="L21" s="13">
        <f t="shared" si="1"/>
        <v>0</v>
      </c>
      <c r="R21" s="13">
        <f t="shared" si="2"/>
        <v>0</v>
      </c>
    </row>
    <row r="22" spans="2:18" x14ac:dyDescent="0.3">
      <c r="E22" s="13">
        <f t="shared" si="0"/>
        <v>0</v>
      </c>
      <c r="L22" s="13">
        <f t="shared" si="1"/>
        <v>0</v>
      </c>
      <c r="R22" s="13">
        <f t="shared" si="2"/>
        <v>0</v>
      </c>
    </row>
    <row r="23" spans="2:18" x14ac:dyDescent="0.3">
      <c r="B23" t="s">
        <v>50</v>
      </c>
      <c r="C23">
        <v>88</v>
      </c>
      <c r="D23" s="13">
        <v>50</v>
      </c>
      <c r="E23" s="13">
        <f t="shared" si="0"/>
        <v>4400</v>
      </c>
      <c r="I23" t="s">
        <v>50</v>
      </c>
      <c r="J23">
        <v>140</v>
      </c>
      <c r="K23" s="13">
        <v>50</v>
      </c>
      <c r="L23" s="13">
        <f t="shared" si="1"/>
        <v>7000</v>
      </c>
      <c r="O23" t="s">
        <v>50</v>
      </c>
      <c r="R23" s="13">
        <f t="shared" si="2"/>
        <v>0</v>
      </c>
    </row>
    <row r="24" spans="2:18" x14ac:dyDescent="0.3">
      <c r="B24" t="s">
        <v>45</v>
      </c>
      <c r="C24">
        <v>32</v>
      </c>
      <c r="D24" s="13">
        <v>50</v>
      </c>
      <c r="E24" s="13">
        <f t="shared" si="0"/>
        <v>1600</v>
      </c>
      <c r="I24" t="s">
        <v>45</v>
      </c>
      <c r="J24">
        <v>40</v>
      </c>
      <c r="K24" s="13">
        <v>50</v>
      </c>
      <c r="L24" s="13">
        <f t="shared" si="1"/>
        <v>2000</v>
      </c>
      <c r="O24" t="s">
        <v>45</v>
      </c>
      <c r="R24" s="13">
        <f t="shared" si="2"/>
        <v>0</v>
      </c>
    </row>
    <row r="25" spans="2:18" x14ac:dyDescent="0.3">
      <c r="B25" t="s">
        <v>42</v>
      </c>
      <c r="C25">
        <v>30</v>
      </c>
      <c r="D25" s="13">
        <v>35</v>
      </c>
      <c r="E25" s="13">
        <f t="shared" si="0"/>
        <v>1050</v>
      </c>
      <c r="I25" t="s">
        <v>42</v>
      </c>
      <c r="J25">
        <v>44</v>
      </c>
      <c r="K25" s="13">
        <v>25</v>
      </c>
      <c r="L25" s="13">
        <f t="shared" si="1"/>
        <v>1100</v>
      </c>
      <c r="O25" t="s">
        <v>42</v>
      </c>
      <c r="R25" s="13">
        <f t="shared" si="2"/>
        <v>0</v>
      </c>
    </row>
    <row r="26" spans="2:18" x14ac:dyDescent="0.3">
      <c r="B26" t="s">
        <v>43</v>
      </c>
      <c r="C26">
        <v>15</v>
      </c>
      <c r="D26" s="13">
        <v>20</v>
      </c>
      <c r="E26" s="13">
        <f t="shared" si="0"/>
        <v>300</v>
      </c>
      <c r="I26" t="s">
        <v>43</v>
      </c>
      <c r="J26">
        <v>22</v>
      </c>
      <c r="K26" s="13">
        <v>25</v>
      </c>
      <c r="L26" s="13">
        <f t="shared" si="1"/>
        <v>550</v>
      </c>
      <c r="O26" t="s">
        <v>43</v>
      </c>
      <c r="R26" s="13">
        <f t="shared" si="2"/>
        <v>0</v>
      </c>
    </row>
    <row r="27" spans="2:18" x14ac:dyDescent="0.3">
      <c r="B27" t="s">
        <v>51</v>
      </c>
      <c r="C27">
        <v>15</v>
      </c>
      <c r="D27" s="13">
        <v>30</v>
      </c>
      <c r="E27" s="13">
        <f t="shared" si="0"/>
        <v>450</v>
      </c>
      <c r="I27" t="s">
        <v>51</v>
      </c>
      <c r="J27">
        <v>22</v>
      </c>
      <c r="K27" s="13">
        <v>30</v>
      </c>
      <c r="L27" s="13">
        <f t="shared" si="1"/>
        <v>660</v>
      </c>
      <c r="O27" t="s">
        <v>44</v>
      </c>
      <c r="R27" s="13">
        <f t="shared" si="2"/>
        <v>0</v>
      </c>
    </row>
    <row r="28" spans="2:18" x14ac:dyDescent="0.3">
      <c r="B28" t="s">
        <v>52</v>
      </c>
      <c r="C28">
        <v>1000</v>
      </c>
      <c r="D28" s="13">
        <v>0.9</v>
      </c>
      <c r="E28" s="13">
        <f t="shared" si="0"/>
        <v>900</v>
      </c>
      <c r="I28" t="s">
        <v>52</v>
      </c>
      <c r="J28">
        <v>1000</v>
      </c>
      <c r="K28" s="13">
        <v>0.9</v>
      </c>
      <c r="L28" s="13">
        <f t="shared" si="1"/>
        <v>900</v>
      </c>
      <c r="R28" s="13">
        <f t="shared" si="2"/>
        <v>0</v>
      </c>
    </row>
    <row r="29" spans="2:18" x14ac:dyDescent="0.3">
      <c r="E29" s="13">
        <f t="shared" si="0"/>
        <v>0</v>
      </c>
      <c r="L29" s="13">
        <f t="shared" si="1"/>
        <v>0</v>
      </c>
      <c r="R29" s="13">
        <f t="shared" si="2"/>
        <v>0</v>
      </c>
    </row>
    <row r="30" spans="2:18" x14ac:dyDescent="0.3">
      <c r="E30" s="13">
        <f t="shared" si="0"/>
        <v>0</v>
      </c>
      <c r="L30" s="13">
        <f t="shared" si="1"/>
        <v>0</v>
      </c>
      <c r="R30" s="13">
        <f t="shared" si="2"/>
        <v>0</v>
      </c>
    </row>
    <row r="31" spans="2:18" x14ac:dyDescent="0.3">
      <c r="E31" s="13">
        <f t="shared" si="0"/>
        <v>0</v>
      </c>
      <c r="L31" s="13">
        <f t="shared" si="1"/>
        <v>0</v>
      </c>
      <c r="R31" s="13">
        <f t="shared" si="2"/>
        <v>0</v>
      </c>
    </row>
    <row r="34" spans="2:18" x14ac:dyDescent="0.3">
      <c r="E34" s="17">
        <f>SUM(E3:E33)</f>
        <v>71086</v>
      </c>
      <c r="L34" s="13">
        <f>SUM(L3:L33)</f>
        <v>74896</v>
      </c>
      <c r="R34" s="13">
        <f>SUM(R3:R33)</f>
        <v>34665.699999999997</v>
      </c>
    </row>
    <row r="35" spans="2:18" x14ac:dyDescent="0.3">
      <c r="B35" t="s">
        <v>46</v>
      </c>
      <c r="C35">
        <v>180</v>
      </c>
      <c r="I35" t="s">
        <v>46</v>
      </c>
      <c r="J35">
        <v>180</v>
      </c>
      <c r="O35" t="s">
        <v>46</v>
      </c>
      <c r="P35">
        <v>56</v>
      </c>
    </row>
    <row r="36" spans="2:18" x14ac:dyDescent="0.3">
      <c r="B36" t="s">
        <v>47</v>
      </c>
      <c r="E36" s="17">
        <f>+E34/C35</f>
        <v>394.92222222222222</v>
      </c>
      <c r="I36" t="s">
        <v>47</v>
      </c>
      <c r="L36" s="13">
        <f>+L34/J35</f>
        <v>416.0888888888889</v>
      </c>
      <c r="O36" t="s">
        <v>47</v>
      </c>
      <c r="R36" s="13">
        <f>+R34/P35</f>
        <v>619.03035714285704</v>
      </c>
    </row>
    <row r="37" spans="2:18" x14ac:dyDescent="0.3">
      <c r="B37" t="s">
        <v>48</v>
      </c>
      <c r="C37">
        <v>36</v>
      </c>
      <c r="I37" t="s">
        <v>48</v>
      </c>
      <c r="J37">
        <v>36</v>
      </c>
      <c r="O37" t="s">
        <v>48</v>
      </c>
      <c r="P37">
        <v>36</v>
      </c>
    </row>
    <row r="38" spans="2:18" x14ac:dyDescent="0.3">
      <c r="B38" t="s">
        <v>49</v>
      </c>
      <c r="E38" s="17">
        <f>+E36/C37</f>
        <v>10.970061728395061</v>
      </c>
      <c r="I38" t="s">
        <v>49</v>
      </c>
      <c r="L38" s="21">
        <f>+L36/J37</f>
        <v>11.558024691358025</v>
      </c>
      <c r="O38" t="s">
        <v>49</v>
      </c>
      <c r="R38" s="13">
        <f>+R36/P37</f>
        <v>17.195287698412695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ITEM</vt:lpstr>
      <vt:lpstr>GRASSO</vt:lpstr>
      <vt:lpstr>Calcolo Lubrificazione (2)</vt:lpstr>
      <vt:lpstr>Calcolo Lubrificazione</vt:lpstr>
      <vt:lpstr>Calcolo Analisi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2021-10-20T16:37:58Z</dcterms:created>
  <dcterms:modified xsi:type="dcterms:W3CDTF">2022-03-21T17:30:44Z</dcterms:modified>
</cp:coreProperties>
</file>